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16 duplas M" sheetId="1" r:id="rId1"/>
    <sheet name="Resultado" sheetId="2" r:id="rId2"/>
  </sheets>
  <definedNames>
    <definedName name="_xlnm.Print_Area" localSheetId="1">'Resultado'!$A$1:$X$25</definedName>
  </definedNames>
  <calcPr fullCalcOnLoad="1"/>
</workbook>
</file>

<file path=xl/sharedStrings.xml><?xml version="1.0" encoding="utf-8"?>
<sst xmlns="http://schemas.openxmlformats.org/spreadsheetml/2006/main" count="255" uniqueCount="79">
  <si>
    <t>PONTOS</t>
  </si>
  <si>
    <t>BOLSA N. 01</t>
  </si>
  <si>
    <t>BOLSA N. 02</t>
  </si>
  <si>
    <t>BOLSA N. 03</t>
  </si>
  <si>
    <t>BOLSA N. 04</t>
  </si>
  <si>
    <t>BOLSA N. 05</t>
  </si>
  <si>
    <t>BOLSA N. 06</t>
  </si>
  <si>
    <t>BOLSA N. 08</t>
  </si>
  <si>
    <t>BOLSA N. 07</t>
  </si>
  <si>
    <t>BOLSA N. 09</t>
  </si>
  <si>
    <t>BOLSA N. 10</t>
  </si>
  <si>
    <t>BOLSA N. 11</t>
  </si>
  <si>
    <t>BOLSA N. 12</t>
  </si>
  <si>
    <t>BOLSA N. 13</t>
  </si>
  <si>
    <t>BOLSA N. 14</t>
  </si>
  <si>
    <t>BOLSA N. 15</t>
  </si>
  <si>
    <t>BOLSA N. 16</t>
  </si>
  <si>
    <t>BOLSA N. 17</t>
  </si>
  <si>
    <t>BOLSA N. 18</t>
  </si>
  <si>
    <t>NOTAS</t>
  </si>
  <si>
    <t>POSIÇÃO</t>
  </si>
  <si>
    <t>NÚMERO</t>
  </si>
  <si>
    <t>%</t>
  </si>
  <si>
    <t>DUPLA</t>
  </si>
  <si>
    <t>TOTAL</t>
  </si>
  <si>
    <t>BOLSA N. 19</t>
  </si>
  <si>
    <t>BOLSA N. 20</t>
  </si>
  <si>
    <t>BOLSA N. 21</t>
  </si>
  <si>
    <t>LINHA   NORTE - SUL</t>
  </si>
  <si>
    <t>LINHA   ESTE - OESTE</t>
  </si>
  <si>
    <t>BOLSA N. 22</t>
  </si>
  <si>
    <t>BOLSA N. 23</t>
  </si>
  <si>
    <t>BOLSA N. 24</t>
  </si>
  <si>
    <t>N-S</t>
  </si>
  <si>
    <t>E-O</t>
  </si>
  <si>
    <t>CLASSIFICAÇÃO SCRATCH</t>
  </si>
  <si>
    <t>MP's</t>
  </si>
  <si>
    <t>8 N-S</t>
  </si>
  <si>
    <t>7 E-O</t>
  </si>
  <si>
    <t>2 E-O</t>
  </si>
  <si>
    <t>3 N-S</t>
  </si>
  <si>
    <t>4 N-S</t>
  </si>
  <si>
    <t>6 E-O</t>
  </si>
  <si>
    <t>5 E-O</t>
  </si>
  <si>
    <t>5 N-S</t>
  </si>
  <si>
    <t>4 E-O</t>
  </si>
  <si>
    <t>3 E-O</t>
  </si>
  <si>
    <t>6 N-S</t>
  </si>
  <si>
    <t>2 N-S</t>
  </si>
  <si>
    <t>7 N-S</t>
  </si>
  <si>
    <t>1 N-S</t>
  </si>
  <si>
    <t>8 E-O</t>
  </si>
  <si>
    <t>1 E-O</t>
  </si>
  <si>
    <t>GERAL</t>
  </si>
  <si>
    <t>CORR.</t>
  </si>
  <si>
    <t>P + C</t>
  </si>
  <si>
    <t>CATEGORIA</t>
  </si>
  <si>
    <t>FEDERAÇÃO BRASILEIRA DE BRIDGE</t>
  </si>
  <si>
    <t>STELLA F. - GIULIO</t>
  </si>
  <si>
    <t>JORDANKA - LULU</t>
  </si>
  <si>
    <t>CARLOS - MÁRIO</t>
  </si>
  <si>
    <t>TORNEIO LULU LANDWEHR - 4a. RODADA</t>
  </si>
  <si>
    <t>STELLA B. - VERA</t>
  </si>
  <si>
    <t>PAULO BRUM - MARION</t>
  </si>
  <si>
    <t>PATRICIO - PATRICIA</t>
  </si>
  <si>
    <t>JEOVANI - HENRIQUE</t>
  </si>
  <si>
    <t>LETICIA - EDUARDO CHAPUIS</t>
  </si>
  <si>
    <t>BOB - MANUEL</t>
  </si>
  <si>
    <t>PIPA - FAUSTO</t>
  </si>
  <si>
    <t>PASQUINI - MORÁN</t>
  </si>
  <si>
    <t>MIRO - ÍTALO</t>
  </si>
  <si>
    <t>PAULA - BOTTREL</t>
  </si>
  <si>
    <t>CARLOS EDUARDO - HELÈNE</t>
  </si>
  <si>
    <t>ê</t>
  </si>
  <si>
    <t>è</t>
  </si>
  <si>
    <t>à</t>
  </si>
  <si>
    <t>MARLY - MARCOS</t>
  </si>
  <si>
    <t>CONFR.DIRETO</t>
  </si>
  <si>
    <t>CLÁUDIA MARIA - IGOR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</si>
</sst>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"/>
    <numFmt numFmtId="172" formatCode="0.0000000"/>
    <numFmt numFmtId="173" formatCode="0.000000"/>
    <numFmt numFmtId="174" formatCode="0.00000"/>
    <numFmt numFmtId="175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9"/>
      <name val="Arial"/>
      <family val="2"/>
    </font>
    <font>
      <b/>
      <sz val="10"/>
      <color indexed="19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b/>
      <i/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8"/>
      <color indexed="19"/>
      <name val="Arial Narrow"/>
      <family val="2"/>
    </font>
    <font>
      <b/>
      <sz val="10"/>
      <name val="Arial Narrow"/>
      <family val="2"/>
    </font>
    <font>
      <b/>
      <sz val="26"/>
      <name val="FranklinGotTDemCon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0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70" fontId="1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0" fontId="1" fillId="3" borderId="5" xfId="0" applyNumberFormat="1" applyFont="1" applyFill="1" applyBorder="1" applyAlignment="1">
      <alignment horizontal="center" vertical="center"/>
    </xf>
    <xf numFmtId="170" fontId="1" fillId="3" borderId="0" xfId="0" applyNumberFormat="1" applyFont="1" applyFill="1" applyBorder="1" applyAlignment="1">
      <alignment horizontal="center" vertical="center"/>
    </xf>
    <xf numFmtId="170" fontId="1" fillId="3" borderId="8" xfId="0" applyNumberFormat="1" applyFont="1" applyFill="1" applyBorder="1" applyAlignment="1">
      <alignment horizontal="center" vertical="center"/>
    </xf>
    <xf numFmtId="170" fontId="1" fillId="3" borderId="9" xfId="0" applyNumberFormat="1" applyFont="1" applyFill="1" applyBorder="1" applyAlignment="1">
      <alignment horizontal="center" vertical="center"/>
    </xf>
    <xf numFmtId="170" fontId="1" fillId="3" borderId="10" xfId="0" applyNumberFormat="1" applyFont="1" applyFill="1" applyBorder="1" applyAlignment="1">
      <alignment horizontal="center" vertical="center"/>
    </xf>
    <xf numFmtId="170" fontId="1" fillId="3" borderId="1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4" borderId="1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170" fontId="1" fillId="6" borderId="19" xfId="0" applyNumberFormat="1" applyFont="1" applyFill="1" applyBorder="1" applyAlignment="1">
      <alignment horizontal="center" vertical="center"/>
    </xf>
    <xf numFmtId="170" fontId="1" fillId="6" borderId="20" xfId="0" applyNumberFormat="1" applyFont="1" applyFill="1" applyBorder="1" applyAlignment="1">
      <alignment horizontal="center" vertical="center"/>
    </xf>
    <xf numFmtId="170" fontId="1" fillId="6" borderId="21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2" fontId="1" fillId="7" borderId="22" xfId="0" applyNumberFormat="1" applyFont="1" applyFill="1" applyBorder="1" applyAlignment="1">
      <alignment horizontal="center" vertical="center"/>
    </xf>
    <xf numFmtId="2" fontId="1" fillId="7" borderId="23" xfId="0" applyNumberFormat="1" applyFont="1" applyFill="1" applyBorder="1" applyAlignment="1">
      <alignment horizontal="center" vertical="center"/>
    </xf>
    <xf numFmtId="2" fontId="1" fillId="7" borderId="24" xfId="0" applyNumberFormat="1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170" fontId="1" fillId="3" borderId="3" xfId="0" applyNumberFormat="1" applyFont="1" applyFill="1" applyBorder="1" applyAlignment="1">
      <alignment horizontal="center" vertical="center"/>
    </xf>
    <xf numFmtId="170" fontId="1" fillId="3" borderId="6" xfId="0" applyNumberFormat="1" applyFont="1" applyFill="1" applyBorder="1" applyAlignment="1">
      <alignment horizontal="center" vertical="center"/>
    </xf>
    <xf numFmtId="170" fontId="1" fillId="3" borderId="2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170" fontId="1" fillId="3" borderId="7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workbookViewId="0" topLeftCell="A1">
      <selection activeCell="P12" sqref="P12"/>
    </sheetView>
  </sheetViews>
  <sheetFormatPr defaultColWidth="9.140625" defaultRowHeight="12.75"/>
  <cols>
    <col min="1" max="1" width="0.5625" style="0" customWidth="1"/>
    <col min="2" max="6" width="6.28125" style="0" customWidth="1"/>
    <col min="7" max="7" width="0.5625" style="0" customWidth="1"/>
    <col min="8" max="12" width="6.28125" style="0" customWidth="1"/>
    <col min="13" max="13" width="0.42578125" style="0" customWidth="1"/>
    <col min="14" max="18" width="6.28125" style="0" customWidth="1"/>
    <col min="19" max="19" width="0.42578125" style="0" customWidth="1"/>
    <col min="20" max="21" width="6.28125" style="0" customWidth="1"/>
  </cols>
  <sheetData>
    <row r="1" spans="1:21" ht="13.5" thickBot="1">
      <c r="A1" s="5"/>
      <c r="B1" s="6"/>
      <c r="C1" s="7"/>
      <c r="D1" s="8"/>
      <c r="E1" s="9"/>
      <c r="F1" s="9"/>
      <c r="G1" s="10"/>
      <c r="H1" s="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3.5" thickBot="1">
      <c r="A2" s="3"/>
      <c r="B2" s="119" t="s">
        <v>1</v>
      </c>
      <c r="C2" s="120"/>
      <c r="D2" s="121" t="s">
        <v>0</v>
      </c>
      <c r="E2" s="117" t="s">
        <v>19</v>
      </c>
      <c r="F2" s="118"/>
      <c r="G2" s="12"/>
      <c r="H2" s="119" t="s">
        <v>2</v>
      </c>
      <c r="I2" s="120"/>
      <c r="J2" s="121" t="s">
        <v>0</v>
      </c>
      <c r="K2" s="117" t="s">
        <v>19</v>
      </c>
      <c r="L2" s="118"/>
      <c r="M2" s="15"/>
      <c r="N2" s="119" t="s">
        <v>3</v>
      </c>
      <c r="O2" s="120"/>
      <c r="P2" s="121" t="s">
        <v>0</v>
      </c>
      <c r="Q2" s="117" t="s">
        <v>19</v>
      </c>
      <c r="R2" s="118"/>
      <c r="S2" s="4"/>
      <c r="T2" s="125" t="s">
        <v>24</v>
      </c>
      <c r="U2" s="126"/>
    </row>
    <row r="3" spans="1:21" ht="13.5" thickBot="1">
      <c r="A3" s="3"/>
      <c r="B3" s="73" t="s">
        <v>33</v>
      </c>
      <c r="C3" s="77" t="s">
        <v>34</v>
      </c>
      <c r="D3" s="122"/>
      <c r="E3" s="27" t="s">
        <v>33</v>
      </c>
      <c r="F3" s="1" t="s">
        <v>34</v>
      </c>
      <c r="G3" s="12"/>
      <c r="H3" s="73" t="s">
        <v>33</v>
      </c>
      <c r="I3" s="77" t="s">
        <v>34</v>
      </c>
      <c r="J3" s="122"/>
      <c r="K3" s="27" t="s">
        <v>33</v>
      </c>
      <c r="L3" s="1" t="s">
        <v>34</v>
      </c>
      <c r="M3" s="15"/>
      <c r="N3" s="73" t="s">
        <v>33</v>
      </c>
      <c r="O3" s="77" t="s">
        <v>34</v>
      </c>
      <c r="P3" s="122"/>
      <c r="Q3" s="27" t="s">
        <v>33</v>
      </c>
      <c r="R3" s="1" t="s">
        <v>34</v>
      </c>
      <c r="S3" s="4"/>
      <c r="T3" s="13" t="s">
        <v>33</v>
      </c>
      <c r="U3" s="17" t="s">
        <v>34</v>
      </c>
    </row>
    <row r="4" spans="1:21" ht="12.75">
      <c r="A4" s="3"/>
      <c r="B4" s="74">
        <v>1</v>
      </c>
      <c r="C4" s="78">
        <v>1</v>
      </c>
      <c r="D4" s="26">
        <v>-100</v>
      </c>
      <c r="E4" s="1">
        <f>8-RANK(D4,$D$4:$D$11)-(COUNTIF($D$4:$D$11,D4)-1)/2</f>
        <v>5</v>
      </c>
      <c r="F4" s="1">
        <f>7-E4</f>
        <v>2</v>
      </c>
      <c r="G4" s="12"/>
      <c r="H4" s="74">
        <v>1</v>
      </c>
      <c r="I4" s="78">
        <v>1</v>
      </c>
      <c r="J4" s="26">
        <v>50</v>
      </c>
      <c r="K4" s="1">
        <f>8-RANK(J4,$J$4:$J$11)-(COUNTIF($J$4:$J$11,J4)-1)/2</f>
        <v>3.5</v>
      </c>
      <c r="L4" s="1">
        <f>7-K4</f>
        <v>3.5</v>
      </c>
      <c r="M4" s="15"/>
      <c r="N4" s="74">
        <v>1</v>
      </c>
      <c r="O4" s="78">
        <v>1</v>
      </c>
      <c r="P4" s="26">
        <v>-680</v>
      </c>
      <c r="Q4" s="1">
        <f>8-RANK(P4,$P$4:$P$11)-(COUNTIF($P$4:$P$11,P4)-1)/2</f>
        <v>0.5</v>
      </c>
      <c r="R4" s="1">
        <f>7-Q4</f>
        <v>6.5</v>
      </c>
      <c r="S4" s="4"/>
      <c r="T4" s="17">
        <f>E4+K4+Q4</f>
        <v>9</v>
      </c>
      <c r="U4" s="17">
        <f>F4+L4+R4</f>
        <v>12</v>
      </c>
    </row>
    <row r="5" spans="1:21" ht="12.75">
      <c r="A5" s="3"/>
      <c r="B5" s="75">
        <v>2</v>
      </c>
      <c r="C5" s="78">
        <v>3</v>
      </c>
      <c r="D5" s="26">
        <v>-420</v>
      </c>
      <c r="E5" s="16">
        <f aca="true" t="shared" si="0" ref="E5:E11">8-RANK(D5,$D$4:$D$11)-(COUNTIF($D$4:$D$11,D5)-1)/2</f>
        <v>2</v>
      </c>
      <c r="F5" s="16">
        <f aca="true" t="shared" si="1" ref="F5:F11">7-E5</f>
        <v>5</v>
      </c>
      <c r="G5" s="12"/>
      <c r="H5" s="75">
        <v>2</v>
      </c>
      <c r="I5" s="78">
        <v>3</v>
      </c>
      <c r="J5" s="26">
        <v>-140</v>
      </c>
      <c r="K5" s="16">
        <f aca="true" t="shared" si="2" ref="K5:K11">8-RANK(J5,$J$4:$J$11)-(COUNTIF($J$4:$J$11,J5)-1)/2</f>
        <v>1</v>
      </c>
      <c r="L5" s="16">
        <f aca="true" t="shared" si="3" ref="L5:L11">7-K5</f>
        <v>6</v>
      </c>
      <c r="M5" s="15"/>
      <c r="N5" s="75">
        <v>2</v>
      </c>
      <c r="O5" s="78">
        <v>3</v>
      </c>
      <c r="P5" s="26">
        <v>100</v>
      </c>
      <c r="Q5" s="16">
        <f aca="true" t="shared" si="4" ref="Q5:Q11">8-RANK(P5,$P$4:$P$11)-(COUNTIF($P$4:$P$11,P5)-1)/2</f>
        <v>5</v>
      </c>
      <c r="R5" s="16">
        <f aca="true" t="shared" si="5" ref="R5:R11">7-Q5</f>
        <v>2</v>
      </c>
      <c r="S5" s="4"/>
      <c r="T5" s="18">
        <f aca="true" t="shared" si="6" ref="T5:T11">E5+K5+Q5</f>
        <v>8</v>
      </c>
      <c r="U5" s="18">
        <f aca="true" t="shared" si="7" ref="U5:U11">F5+L5+R5</f>
        <v>13</v>
      </c>
    </row>
    <row r="6" spans="1:21" ht="12.75">
      <c r="A6" s="3"/>
      <c r="B6" s="75">
        <v>3</v>
      </c>
      <c r="C6" s="78">
        <v>5</v>
      </c>
      <c r="D6" s="26">
        <v>100</v>
      </c>
      <c r="E6" s="16">
        <f t="shared" si="0"/>
        <v>7</v>
      </c>
      <c r="F6" s="16">
        <f t="shared" si="1"/>
        <v>0</v>
      </c>
      <c r="G6" s="12"/>
      <c r="H6" s="75">
        <v>3</v>
      </c>
      <c r="I6" s="78">
        <v>5</v>
      </c>
      <c r="J6" s="26">
        <v>800</v>
      </c>
      <c r="K6" s="16">
        <f t="shared" si="2"/>
        <v>7</v>
      </c>
      <c r="L6" s="16">
        <f t="shared" si="3"/>
        <v>0</v>
      </c>
      <c r="M6" s="15"/>
      <c r="N6" s="75">
        <v>3</v>
      </c>
      <c r="O6" s="78">
        <v>5</v>
      </c>
      <c r="P6" s="26">
        <v>110</v>
      </c>
      <c r="Q6" s="16">
        <f t="shared" si="4"/>
        <v>6</v>
      </c>
      <c r="R6" s="16">
        <f t="shared" si="5"/>
        <v>1</v>
      </c>
      <c r="S6" s="4"/>
      <c r="T6" s="18">
        <f t="shared" si="6"/>
        <v>20</v>
      </c>
      <c r="U6" s="18">
        <f t="shared" si="7"/>
        <v>1</v>
      </c>
    </row>
    <row r="7" spans="1:21" ht="12.75">
      <c r="A7" s="3"/>
      <c r="B7" s="75">
        <v>4</v>
      </c>
      <c r="C7" s="78">
        <v>7</v>
      </c>
      <c r="D7" s="26">
        <v>-590</v>
      </c>
      <c r="E7" s="16">
        <f t="shared" si="0"/>
        <v>0</v>
      </c>
      <c r="F7" s="16">
        <f t="shared" si="1"/>
        <v>7</v>
      </c>
      <c r="G7" s="12"/>
      <c r="H7" s="75">
        <v>4</v>
      </c>
      <c r="I7" s="78">
        <v>7</v>
      </c>
      <c r="J7" s="26">
        <v>500</v>
      </c>
      <c r="K7" s="16">
        <f t="shared" si="2"/>
        <v>6</v>
      </c>
      <c r="L7" s="16">
        <f t="shared" si="3"/>
        <v>1</v>
      </c>
      <c r="M7" s="15"/>
      <c r="N7" s="75">
        <v>4</v>
      </c>
      <c r="O7" s="78">
        <v>7</v>
      </c>
      <c r="P7" s="26">
        <v>-620</v>
      </c>
      <c r="Q7" s="16">
        <f t="shared" si="4"/>
        <v>2.5</v>
      </c>
      <c r="R7" s="16">
        <f t="shared" si="5"/>
        <v>4.5</v>
      </c>
      <c r="S7" s="4"/>
      <c r="T7" s="18">
        <f t="shared" si="6"/>
        <v>8.5</v>
      </c>
      <c r="U7" s="18">
        <f t="shared" si="7"/>
        <v>12.5</v>
      </c>
    </row>
    <row r="8" spans="1:21" ht="12.75">
      <c r="A8" s="3"/>
      <c r="B8" s="75">
        <v>5</v>
      </c>
      <c r="C8" s="78">
        <v>2</v>
      </c>
      <c r="D8" s="26">
        <v>-400</v>
      </c>
      <c r="E8" s="16">
        <f t="shared" si="0"/>
        <v>3</v>
      </c>
      <c r="F8" s="16">
        <f t="shared" si="1"/>
        <v>4</v>
      </c>
      <c r="G8" s="12"/>
      <c r="H8" s="75">
        <v>5</v>
      </c>
      <c r="I8" s="78">
        <v>2</v>
      </c>
      <c r="J8" s="26">
        <v>50</v>
      </c>
      <c r="K8" s="16">
        <f t="shared" si="2"/>
        <v>3.5</v>
      </c>
      <c r="L8" s="16">
        <f t="shared" si="3"/>
        <v>3.5</v>
      </c>
      <c r="M8" s="15"/>
      <c r="N8" s="75">
        <v>5</v>
      </c>
      <c r="O8" s="78">
        <v>2</v>
      </c>
      <c r="P8" s="26">
        <v>-300</v>
      </c>
      <c r="Q8" s="16">
        <f t="shared" si="4"/>
        <v>4</v>
      </c>
      <c r="R8" s="16">
        <f t="shared" si="5"/>
        <v>3</v>
      </c>
      <c r="S8" s="4"/>
      <c r="T8" s="18">
        <f t="shared" si="6"/>
        <v>10.5</v>
      </c>
      <c r="U8" s="18">
        <f t="shared" si="7"/>
        <v>10.5</v>
      </c>
    </row>
    <row r="9" spans="1:21" ht="12.75">
      <c r="A9" s="3"/>
      <c r="B9" s="75">
        <v>6</v>
      </c>
      <c r="C9" s="78">
        <v>4</v>
      </c>
      <c r="D9" s="26">
        <v>-450</v>
      </c>
      <c r="E9" s="16">
        <f t="shared" si="0"/>
        <v>1</v>
      </c>
      <c r="F9" s="16">
        <f t="shared" si="1"/>
        <v>6</v>
      </c>
      <c r="G9" s="12"/>
      <c r="H9" s="75">
        <v>6</v>
      </c>
      <c r="I9" s="78">
        <v>4</v>
      </c>
      <c r="J9" s="26">
        <v>-420</v>
      </c>
      <c r="K9" s="16">
        <f t="shared" si="2"/>
        <v>0</v>
      </c>
      <c r="L9" s="16">
        <f t="shared" si="3"/>
        <v>7</v>
      </c>
      <c r="M9" s="15"/>
      <c r="N9" s="75">
        <v>6</v>
      </c>
      <c r="O9" s="78">
        <v>4</v>
      </c>
      <c r="P9" s="26">
        <v>-680</v>
      </c>
      <c r="Q9" s="16">
        <f t="shared" si="4"/>
        <v>0.5</v>
      </c>
      <c r="R9" s="16">
        <f t="shared" si="5"/>
        <v>6.5</v>
      </c>
      <c r="S9" s="4"/>
      <c r="T9" s="18">
        <f t="shared" si="6"/>
        <v>1.5</v>
      </c>
      <c r="U9" s="18">
        <f t="shared" si="7"/>
        <v>19.5</v>
      </c>
    </row>
    <row r="10" spans="1:21" ht="12.75">
      <c r="A10" s="3"/>
      <c r="B10" s="75">
        <v>7</v>
      </c>
      <c r="C10" s="78">
        <v>6</v>
      </c>
      <c r="D10" s="26">
        <v>50</v>
      </c>
      <c r="E10" s="16">
        <f t="shared" si="0"/>
        <v>6</v>
      </c>
      <c r="F10" s="16">
        <f t="shared" si="1"/>
        <v>1</v>
      </c>
      <c r="G10" s="12"/>
      <c r="H10" s="75">
        <v>7</v>
      </c>
      <c r="I10" s="78">
        <v>6</v>
      </c>
      <c r="J10" s="26">
        <v>-100</v>
      </c>
      <c r="K10" s="16">
        <f t="shared" si="2"/>
        <v>2</v>
      </c>
      <c r="L10" s="16">
        <f t="shared" si="3"/>
        <v>5</v>
      </c>
      <c r="M10" s="15"/>
      <c r="N10" s="75">
        <v>7</v>
      </c>
      <c r="O10" s="78">
        <v>6</v>
      </c>
      <c r="P10" s="26">
        <v>-620</v>
      </c>
      <c r="Q10" s="16">
        <f t="shared" si="4"/>
        <v>2.5</v>
      </c>
      <c r="R10" s="16">
        <f t="shared" si="5"/>
        <v>4.5</v>
      </c>
      <c r="S10" s="4"/>
      <c r="T10" s="18">
        <f>E10+K10+Q10</f>
        <v>10.5</v>
      </c>
      <c r="U10" s="18">
        <f>F10+L10+R10</f>
        <v>10.5</v>
      </c>
    </row>
    <row r="11" spans="1:21" ht="13.5" thickBot="1">
      <c r="A11" s="3"/>
      <c r="B11" s="76">
        <v>8</v>
      </c>
      <c r="C11" s="79">
        <v>8</v>
      </c>
      <c r="D11" s="2">
        <v>-140</v>
      </c>
      <c r="E11" s="19">
        <f t="shared" si="0"/>
        <v>4</v>
      </c>
      <c r="F11" s="19">
        <f t="shared" si="1"/>
        <v>3</v>
      </c>
      <c r="G11" s="12"/>
      <c r="H11" s="76">
        <v>8</v>
      </c>
      <c r="I11" s="79">
        <v>8</v>
      </c>
      <c r="J11" s="2">
        <v>300</v>
      </c>
      <c r="K11" s="19">
        <f t="shared" si="2"/>
        <v>5</v>
      </c>
      <c r="L11" s="19">
        <f t="shared" si="3"/>
        <v>2</v>
      </c>
      <c r="M11" s="15"/>
      <c r="N11" s="76">
        <v>8</v>
      </c>
      <c r="O11" s="79">
        <v>8</v>
      </c>
      <c r="P11" s="2">
        <v>130</v>
      </c>
      <c r="Q11" s="19">
        <f t="shared" si="4"/>
        <v>7</v>
      </c>
      <c r="R11" s="19">
        <f t="shared" si="5"/>
        <v>0</v>
      </c>
      <c r="S11" s="4"/>
      <c r="T11" s="20">
        <f t="shared" si="6"/>
        <v>16</v>
      </c>
      <c r="U11" s="20">
        <f t="shared" si="7"/>
        <v>5</v>
      </c>
    </row>
    <row r="12" spans="1:21" ht="12.75">
      <c r="A12" s="3"/>
      <c r="B12" s="21"/>
      <c r="C12" s="22"/>
      <c r="D12" s="23"/>
      <c r="E12" s="24"/>
      <c r="F12" s="24"/>
      <c r="G12" s="12"/>
      <c r="H12" s="25"/>
      <c r="I12" s="4"/>
      <c r="J12" s="4"/>
      <c r="K12" s="4"/>
      <c r="L12" s="4"/>
      <c r="M12" s="4"/>
      <c r="N12" s="25"/>
      <c r="O12" s="4"/>
      <c r="P12" s="4"/>
      <c r="Q12" s="4"/>
      <c r="R12" s="4"/>
      <c r="S12" s="4"/>
      <c r="T12" s="4"/>
      <c r="U12" s="4"/>
    </row>
    <row r="13" spans="1:21" ht="13.5" thickBot="1">
      <c r="A13" s="3"/>
      <c r="B13" s="21"/>
      <c r="C13" s="22"/>
      <c r="D13" s="23"/>
      <c r="E13" s="24"/>
      <c r="F13" s="24"/>
      <c r="G13" s="12"/>
      <c r="H13" s="25"/>
      <c r="I13" s="4"/>
      <c r="J13" s="4"/>
      <c r="K13" s="4"/>
      <c r="L13" s="4"/>
      <c r="M13" s="4"/>
      <c r="N13" s="25"/>
      <c r="O13" s="4"/>
      <c r="P13" s="4"/>
      <c r="Q13" s="4"/>
      <c r="R13" s="4"/>
      <c r="S13" s="4"/>
      <c r="T13" s="4"/>
      <c r="U13" s="4"/>
    </row>
    <row r="14" spans="1:21" ht="13.5" thickBot="1">
      <c r="A14" s="3"/>
      <c r="B14" s="119" t="s">
        <v>4</v>
      </c>
      <c r="C14" s="120"/>
      <c r="D14" s="121" t="s">
        <v>0</v>
      </c>
      <c r="E14" s="117" t="s">
        <v>19</v>
      </c>
      <c r="F14" s="118"/>
      <c r="G14" s="12"/>
      <c r="H14" s="119" t="s">
        <v>5</v>
      </c>
      <c r="I14" s="120"/>
      <c r="J14" s="121" t="s">
        <v>0</v>
      </c>
      <c r="K14" s="117" t="s">
        <v>19</v>
      </c>
      <c r="L14" s="118"/>
      <c r="M14" s="15"/>
      <c r="N14" s="119" t="s">
        <v>6</v>
      </c>
      <c r="O14" s="120"/>
      <c r="P14" s="121" t="s">
        <v>0</v>
      </c>
      <c r="Q14" s="117" t="s">
        <v>19</v>
      </c>
      <c r="R14" s="118"/>
      <c r="S14" s="4"/>
      <c r="T14" s="125" t="s">
        <v>24</v>
      </c>
      <c r="U14" s="126"/>
    </row>
    <row r="15" spans="1:21" ht="13.5" thickBot="1">
      <c r="A15" s="3"/>
      <c r="B15" s="73" t="s">
        <v>33</v>
      </c>
      <c r="C15" s="77" t="s">
        <v>34</v>
      </c>
      <c r="D15" s="122"/>
      <c r="E15" s="27" t="s">
        <v>33</v>
      </c>
      <c r="F15" s="1" t="s">
        <v>34</v>
      </c>
      <c r="G15" s="12"/>
      <c r="H15" s="73" t="s">
        <v>33</v>
      </c>
      <c r="I15" s="77" t="s">
        <v>34</v>
      </c>
      <c r="J15" s="122"/>
      <c r="K15" s="27" t="s">
        <v>33</v>
      </c>
      <c r="L15" s="1" t="s">
        <v>34</v>
      </c>
      <c r="M15" s="15"/>
      <c r="N15" s="73" t="s">
        <v>33</v>
      </c>
      <c r="O15" s="77" t="s">
        <v>34</v>
      </c>
      <c r="P15" s="122"/>
      <c r="Q15" s="27" t="s">
        <v>33</v>
      </c>
      <c r="R15" s="1" t="s">
        <v>34</v>
      </c>
      <c r="S15" s="4"/>
      <c r="T15" s="13" t="s">
        <v>33</v>
      </c>
      <c r="U15" s="17" t="s">
        <v>34</v>
      </c>
    </row>
    <row r="16" spans="1:21" ht="12.75">
      <c r="A16" s="3"/>
      <c r="B16" s="74">
        <v>1</v>
      </c>
      <c r="C16" s="78">
        <v>8</v>
      </c>
      <c r="D16" s="26">
        <v>100</v>
      </c>
      <c r="E16" s="1">
        <f>8-RANK(D16,$D$16:$D$23)-(COUNTIF($D$16:$D$23,D16)-1)/2</f>
        <v>7</v>
      </c>
      <c r="F16" s="1">
        <f>7-E16</f>
        <v>0</v>
      </c>
      <c r="G16" s="12"/>
      <c r="H16" s="74">
        <v>1</v>
      </c>
      <c r="I16" s="78">
        <v>8</v>
      </c>
      <c r="J16" s="26">
        <v>140</v>
      </c>
      <c r="K16" s="1">
        <f>8-RANK(J16,$J$16:$J$23)-(COUNTIF($J$16:$J$23,J16)-1)/2</f>
        <v>6</v>
      </c>
      <c r="L16" s="1">
        <f>7-K16</f>
        <v>1</v>
      </c>
      <c r="M16" s="15"/>
      <c r="N16" s="74">
        <v>1</v>
      </c>
      <c r="O16" s="78">
        <v>8</v>
      </c>
      <c r="P16" s="26">
        <v>600</v>
      </c>
      <c r="Q16" s="1">
        <f>8-RANK(P16,$P$16:$P$23)-(COUNTIF($P$16:$P$23,P16)-1)/2</f>
        <v>7</v>
      </c>
      <c r="R16" s="1">
        <f>7-Q16</f>
        <v>0</v>
      </c>
      <c r="S16" s="4"/>
      <c r="T16" s="17">
        <f>E16+K16+Q16</f>
        <v>20</v>
      </c>
      <c r="U16" s="17">
        <f>F16+L16+R16</f>
        <v>1</v>
      </c>
    </row>
    <row r="17" spans="1:21" ht="12.75">
      <c r="A17" s="4"/>
      <c r="B17" s="75">
        <v>2</v>
      </c>
      <c r="C17" s="78">
        <v>2</v>
      </c>
      <c r="D17" s="26">
        <v>-140</v>
      </c>
      <c r="E17" s="16">
        <f aca="true" t="shared" si="8" ref="E17:E23">8-RANK(D17,$D$16:$D$23)-(COUNTIF($D$16:$D$23,D17)-1)/2</f>
        <v>4.5</v>
      </c>
      <c r="F17" s="16">
        <f aca="true" t="shared" si="9" ref="F17:F23">7-E17</f>
        <v>2.5</v>
      </c>
      <c r="G17" s="12"/>
      <c r="H17" s="75">
        <v>2</v>
      </c>
      <c r="I17" s="78">
        <v>2</v>
      </c>
      <c r="J17" s="26">
        <v>-500</v>
      </c>
      <c r="K17" s="16">
        <f aca="true" t="shared" si="10" ref="K17:K23">8-RANK(J17,$J$16:$J$23)-(COUNTIF($J$16:$J$23,J17)-1)/2</f>
        <v>0</v>
      </c>
      <c r="L17" s="16">
        <f aca="true" t="shared" si="11" ref="L17:L23">7-K17</f>
        <v>7</v>
      </c>
      <c r="M17" s="15"/>
      <c r="N17" s="75">
        <v>2</v>
      </c>
      <c r="O17" s="78">
        <v>2</v>
      </c>
      <c r="P17" s="26">
        <v>300</v>
      </c>
      <c r="Q17" s="16">
        <f aca="true" t="shared" si="12" ref="Q17:Q23">8-RANK(P17,$P$16:$P$23)-(COUNTIF($P$16:$P$23,P17)-1)/2</f>
        <v>6</v>
      </c>
      <c r="R17" s="16">
        <f aca="true" t="shared" si="13" ref="R17:R23">7-Q17</f>
        <v>1</v>
      </c>
      <c r="S17" s="4"/>
      <c r="T17" s="18">
        <f aca="true" t="shared" si="14" ref="T17:T23">E17+K17+Q17</f>
        <v>10.5</v>
      </c>
      <c r="U17" s="18">
        <f aca="true" t="shared" si="15" ref="U17:U23">F17+L17+R17</f>
        <v>10.5</v>
      </c>
    </row>
    <row r="18" spans="1:21" ht="12.75">
      <c r="A18" s="4"/>
      <c r="B18" s="75">
        <v>3</v>
      </c>
      <c r="C18" s="78">
        <v>4</v>
      </c>
      <c r="D18" s="26">
        <v>-200</v>
      </c>
      <c r="E18" s="16">
        <f t="shared" si="8"/>
        <v>2</v>
      </c>
      <c r="F18" s="16">
        <f t="shared" si="9"/>
        <v>5</v>
      </c>
      <c r="G18" s="12"/>
      <c r="H18" s="75">
        <v>3</v>
      </c>
      <c r="I18" s="78">
        <v>4</v>
      </c>
      <c r="J18" s="26">
        <v>-300</v>
      </c>
      <c r="K18" s="16">
        <f t="shared" si="10"/>
        <v>1.5</v>
      </c>
      <c r="L18" s="16">
        <f t="shared" si="11"/>
        <v>5.5</v>
      </c>
      <c r="M18" s="15"/>
      <c r="N18" s="75">
        <v>3</v>
      </c>
      <c r="O18" s="78">
        <v>4</v>
      </c>
      <c r="P18" s="26">
        <v>-130</v>
      </c>
      <c r="Q18" s="16">
        <f t="shared" si="12"/>
        <v>1</v>
      </c>
      <c r="R18" s="16">
        <f t="shared" si="13"/>
        <v>6</v>
      </c>
      <c r="S18" s="4"/>
      <c r="T18" s="18">
        <f t="shared" si="14"/>
        <v>4.5</v>
      </c>
      <c r="U18" s="18">
        <f t="shared" si="15"/>
        <v>16.5</v>
      </c>
    </row>
    <row r="19" spans="1:21" ht="12.75">
      <c r="A19" s="4"/>
      <c r="B19" s="75">
        <v>4</v>
      </c>
      <c r="C19" s="78">
        <v>6</v>
      </c>
      <c r="D19" s="26">
        <v>-170</v>
      </c>
      <c r="E19" s="16">
        <f t="shared" si="8"/>
        <v>3</v>
      </c>
      <c r="F19" s="16">
        <f t="shared" si="9"/>
        <v>4</v>
      </c>
      <c r="G19" s="12"/>
      <c r="H19" s="75">
        <v>4</v>
      </c>
      <c r="I19" s="78">
        <v>6</v>
      </c>
      <c r="J19" s="26">
        <v>-200</v>
      </c>
      <c r="K19" s="16">
        <f t="shared" si="10"/>
        <v>3</v>
      </c>
      <c r="L19" s="16">
        <f t="shared" si="11"/>
        <v>4</v>
      </c>
      <c r="M19" s="15"/>
      <c r="N19" s="75">
        <v>4</v>
      </c>
      <c r="O19" s="78">
        <v>6</v>
      </c>
      <c r="P19" s="26">
        <v>100</v>
      </c>
      <c r="Q19" s="16">
        <f t="shared" si="12"/>
        <v>3.5</v>
      </c>
      <c r="R19" s="16">
        <f t="shared" si="13"/>
        <v>3.5</v>
      </c>
      <c r="S19" s="4"/>
      <c r="T19" s="18">
        <f t="shared" si="14"/>
        <v>9.5</v>
      </c>
      <c r="U19" s="18">
        <f t="shared" si="15"/>
        <v>11.5</v>
      </c>
    </row>
    <row r="20" spans="1:21" ht="12.75">
      <c r="A20" s="4"/>
      <c r="B20" s="75">
        <v>5</v>
      </c>
      <c r="C20" s="78">
        <v>1</v>
      </c>
      <c r="D20" s="26">
        <v>-650</v>
      </c>
      <c r="E20" s="16">
        <f t="shared" si="8"/>
        <v>0.5</v>
      </c>
      <c r="F20" s="16">
        <f t="shared" si="9"/>
        <v>6.5</v>
      </c>
      <c r="G20" s="12"/>
      <c r="H20" s="75">
        <v>5</v>
      </c>
      <c r="I20" s="78">
        <v>1</v>
      </c>
      <c r="J20" s="26">
        <v>180</v>
      </c>
      <c r="K20" s="16">
        <f t="shared" si="10"/>
        <v>7</v>
      </c>
      <c r="L20" s="16">
        <f t="shared" si="11"/>
        <v>0</v>
      </c>
      <c r="M20" s="15"/>
      <c r="N20" s="75">
        <v>5</v>
      </c>
      <c r="O20" s="78">
        <v>1</v>
      </c>
      <c r="P20" s="26">
        <v>100</v>
      </c>
      <c r="Q20" s="16">
        <f t="shared" si="12"/>
        <v>3.5</v>
      </c>
      <c r="R20" s="16">
        <f t="shared" si="13"/>
        <v>3.5</v>
      </c>
      <c r="S20" s="4"/>
      <c r="T20" s="18">
        <f t="shared" si="14"/>
        <v>11</v>
      </c>
      <c r="U20" s="18">
        <f t="shared" si="15"/>
        <v>10</v>
      </c>
    </row>
    <row r="21" spans="1:21" ht="12.75">
      <c r="A21" s="4"/>
      <c r="B21" s="75">
        <v>6</v>
      </c>
      <c r="C21" s="78">
        <v>3</v>
      </c>
      <c r="D21" s="26">
        <v>-650</v>
      </c>
      <c r="E21" s="16">
        <f t="shared" si="8"/>
        <v>0.5</v>
      </c>
      <c r="F21" s="16">
        <f t="shared" si="9"/>
        <v>6.5</v>
      </c>
      <c r="G21" s="12"/>
      <c r="H21" s="75">
        <v>6</v>
      </c>
      <c r="I21" s="78">
        <v>3</v>
      </c>
      <c r="J21" s="26">
        <v>-100</v>
      </c>
      <c r="K21" s="16">
        <f t="shared" si="10"/>
        <v>4.5</v>
      </c>
      <c r="L21" s="16">
        <f t="shared" si="11"/>
        <v>2.5</v>
      </c>
      <c r="M21" s="15"/>
      <c r="N21" s="75">
        <v>6</v>
      </c>
      <c r="O21" s="78">
        <v>3</v>
      </c>
      <c r="P21" s="26">
        <v>-140</v>
      </c>
      <c r="Q21" s="16">
        <f t="shared" si="12"/>
        <v>0</v>
      </c>
      <c r="R21" s="16">
        <f t="shared" si="13"/>
        <v>7</v>
      </c>
      <c r="S21" s="4"/>
      <c r="T21" s="18">
        <f t="shared" si="14"/>
        <v>5</v>
      </c>
      <c r="U21" s="18">
        <f t="shared" si="15"/>
        <v>16</v>
      </c>
    </row>
    <row r="22" spans="1:21" ht="12.75">
      <c r="A22" s="4"/>
      <c r="B22" s="75">
        <v>7</v>
      </c>
      <c r="C22" s="78">
        <v>5</v>
      </c>
      <c r="D22" s="26">
        <v>-110</v>
      </c>
      <c r="E22" s="16">
        <f t="shared" si="8"/>
        <v>6</v>
      </c>
      <c r="F22" s="16">
        <f t="shared" si="9"/>
        <v>1</v>
      </c>
      <c r="G22" s="12"/>
      <c r="H22" s="75">
        <v>7</v>
      </c>
      <c r="I22" s="78">
        <v>5</v>
      </c>
      <c r="J22" s="26">
        <v>-300</v>
      </c>
      <c r="K22" s="16">
        <f t="shared" si="10"/>
        <v>1.5</v>
      </c>
      <c r="L22" s="16">
        <f t="shared" si="11"/>
        <v>5.5</v>
      </c>
      <c r="M22" s="15"/>
      <c r="N22" s="75">
        <v>7</v>
      </c>
      <c r="O22" s="78">
        <v>5</v>
      </c>
      <c r="P22" s="26">
        <v>200</v>
      </c>
      <c r="Q22" s="16">
        <f t="shared" si="12"/>
        <v>5</v>
      </c>
      <c r="R22" s="16">
        <f t="shared" si="13"/>
        <v>2</v>
      </c>
      <c r="S22" s="4"/>
      <c r="T22" s="18">
        <f>E22+K22+Q22</f>
        <v>12.5</v>
      </c>
      <c r="U22" s="18">
        <f>F22+L22+R22</f>
        <v>8.5</v>
      </c>
    </row>
    <row r="23" spans="1:21" ht="13.5" thickBot="1">
      <c r="A23" s="4"/>
      <c r="B23" s="76">
        <v>8</v>
      </c>
      <c r="C23" s="79">
        <v>7</v>
      </c>
      <c r="D23" s="2">
        <v>-140</v>
      </c>
      <c r="E23" s="19">
        <f t="shared" si="8"/>
        <v>4.5</v>
      </c>
      <c r="F23" s="19">
        <f t="shared" si="9"/>
        <v>2.5</v>
      </c>
      <c r="G23" s="12"/>
      <c r="H23" s="76">
        <v>8</v>
      </c>
      <c r="I23" s="79">
        <v>7</v>
      </c>
      <c r="J23" s="2">
        <v>-100</v>
      </c>
      <c r="K23" s="19">
        <f t="shared" si="10"/>
        <v>4.5</v>
      </c>
      <c r="L23" s="19">
        <f t="shared" si="11"/>
        <v>2.5</v>
      </c>
      <c r="M23" s="15"/>
      <c r="N23" s="76">
        <v>8</v>
      </c>
      <c r="O23" s="79">
        <v>7</v>
      </c>
      <c r="P23" s="2">
        <v>-110</v>
      </c>
      <c r="Q23" s="19">
        <f t="shared" si="12"/>
        <v>2</v>
      </c>
      <c r="R23" s="19">
        <f t="shared" si="13"/>
        <v>5</v>
      </c>
      <c r="S23" s="4"/>
      <c r="T23" s="20">
        <f t="shared" si="14"/>
        <v>11</v>
      </c>
      <c r="U23" s="20">
        <f t="shared" si="15"/>
        <v>10</v>
      </c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N24" s="4"/>
      <c r="O24" s="4"/>
      <c r="P24" s="4"/>
      <c r="S24" s="4"/>
      <c r="T24" s="4"/>
      <c r="U24" s="4"/>
    </row>
    <row r="25" spans="1:21" ht="13.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3.5" thickBot="1">
      <c r="A26" s="4"/>
      <c r="B26" s="119" t="s">
        <v>8</v>
      </c>
      <c r="C26" s="120"/>
      <c r="D26" s="121" t="s">
        <v>0</v>
      </c>
      <c r="E26" s="117" t="s">
        <v>19</v>
      </c>
      <c r="F26" s="118"/>
      <c r="G26" s="12"/>
      <c r="H26" s="119" t="s">
        <v>7</v>
      </c>
      <c r="I26" s="120"/>
      <c r="J26" s="121" t="s">
        <v>0</v>
      </c>
      <c r="K26" s="117" t="s">
        <v>19</v>
      </c>
      <c r="L26" s="118"/>
      <c r="M26" s="15"/>
      <c r="N26" s="119" t="s">
        <v>9</v>
      </c>
      <c r="O26" s="120"/>
      <c r="P26" s="121" t="s">
        <v>0</v>
      </c>
      <c r="Q26" s="117" t="s">
        <v>19</v>
      </c>
      <c r="R26" s="118"/>
      <c r="S26" s="4"/>
      <c r="T26" s="125" t="s">
        <v>24</v>
      </c>
      <c r="U26" s="126"/>
    </row>
    <row r="27" spans="1:21" ht="13.5" thickBot="1">
      <c r="A27" s="4"/>
      <c r="B27" s="73" t="s">
        <v>33</v>
      </c>
      <c r="C27" s="77" t="s">
        <v>34</v>
      </c>
      <c r="D27" s="122"/>
      <c r="E27" s="27" t="s">
        <v>33</v>
      </c>
      <c r="F27" s="1" t="s">
        <v>34</v>
      </c>
      <c r="G27" s="12"/>
      <c r="H27" s="73" t="s">
        <v>33</v>
      </c>
      <c r="I27" s="77" t="s">
        <v>34</v>
      </c>
      <c r="J27" s="122"/>
      <c r="K27" s="27" t="s">
        <v>33</v>
      </c>
      <c r="L27" s="1" t="s">
        <v>34</v>
      </c>
      <c r="M27" s="15"/>
      <c r="N27" s="73" t="s">
        <v>33</v>
      </c>
      <c r="O27" s="77" t="s">
        <v>34</v>
      </c>
      <c r="P27" s="122"/>
      <c r="Q27" s="27" t="s">
        <v>33</v>
      </c>
      <c r="R27" s="1" t="s">
        <v>34</v>
      </c>
      <c r="S27" s="4"/>
      <c r="T27" s="13" t="s">
        <v>33</v>
      </c>
      <c r="U27" s="17" t="s">
        <v>34</v>
      </c>
    </row>
    <row r="28" spans="1:21" ht="12.75">
      <c r="A28" s="4"/>
      <c r="B28" s="74">
        <v>1</v>
      </c>
      <c r="C28" s="78">
        <v>7</v>
      </c>
      <c r="D28" s="26">
        <v>140</v>
      </c>
      <c r="E28" s="1">
        <f>8-RANK(D28,$D$28:$D$35)-(COUNTIF($D$28:$D$35,D28)-1)/2</f>
        <v>5</v>
      </c>
      <c r="F28" s="1">
        <f>7-E28</f>
        <v>2</v>
      </c>
      <c r="G28" s="12"/>
      <c r="H28" s="74">
        <v>1</v>
      </c>
      <c r="I28" s="78">
        <v>7</v>
      </c>
      <c r="J28" s="26">
        <v>-400</v>
      </c>
      <c r="K28" s="1">
        <f>8-RANK(J28,$J$28:$J$35)-(COUNTIF($J$28:$J$35,J28)-1)/2</f>
        <v>5</v>
      </c>
      <c r="L28" s="1">
        <f>7-K28</f>
        <v>2</v>
      </c>
      <c r="M28" s="15"/>
      <c r="N28" s="74">
        <v>1</v>
      </c>
      <c r="O28" s="78">
        <v>7</v>
      </c>
      <c r="P28" s="26">
        <v>-650</v>
      </c>
      <c r="Q28" s="1">
        <f>8-RANK(P28,$P$28:$P$35)-(COUNTIF($P$28:$P$35,P28)-1)/2</f>
        <v>2.5</v>
      </c>
      <c r="R28" s="1">
        <f>7-Q28</f>
        <v>4.5</v>
      </c>
      <c r="S28" s="4"/>
      <c r="T28" s="17">
        <f>E28+K28+Q28</f>
        <v>12.5</v>
      </c>
      <c r="U28" s="17">
        <f>F28+L28+R28</f>
        <v>8.5</v>
      </c>
    </row>
    <row r="29" spans="1:21" ht="12.75">
      <c r="A29" s="4"/>
      <c r="B29" s="75">
        <v>2</v>
      </c>
      <c r="C29" s="78">
        <v>1</v>
      </c>
      <c r="D29" s="26">
        <v>-110</v>
      </c>
      <c r="E29" s="16">
        <f aca="true" t="shared" si="16" ref="E29:E35">8-RANK(D29,$D$28:$D$35)-(COUNTIF($D$28:$D$35,D29)-1)/2</f>
        <v>2</v>
      </c>
      <c r="F29" s="16">
        <f aca="true" t="shared" si="17" ref="F29:F35">7-E29</f>
        <v>5</v>
      </c>
      <c r="G29" s="12"/>
      <c r="H29" s="75">
        <v>2</v>
      </c>
      <c r="I29" s="78">
        <v>1</v>
      </c>
      <c r="J29" s="26">
        <v>-420</v>
      </c>
      <c r="K29" s="16">
        <f aca="true" t="shared" si="18" ref="K29:K35">8-RANK(J29,$J$28:$J$35)-(COUNTIF($J$28:$J$35,J29)-1)/2</f>
        <v>3.5</v>
      </c>
      <c r="L29" s="16">
        <f aca="true" t="shared" si="19" ref="L29:L35">7-K29</f>
        <v>3.5</v>
      </c>
      <c r="M29" s="15"/>
      <c r="N29" s="75">
        <v>2</v>
      </c>
      <c r="O29" s="78">
        <v>1</v>
      </c>
      <c r="P29" s="26">
        <v>-650</v>
      </c>
      <c r="Q29" s="16">
        <f aca="true" t="shared" si="20" ref="Q29:Q35">8-RANK(P29,$P$28:$P$35)-(COUNTIF($P$28:$P$35,P29)-1)/2</f>
        <v>2.5</v>
      </c>
      <c r="R29" s="16">
        <f aca="true" t="shared" si="21" ref="R29:R35">7-Q29</f>
        <v>4.5</v>
      </c>
      <c r="S29" s="4"/>
      <c r="T29" s="18">
        <f aca="true" t="shared" si="22" ref="T29:T35">E29+K29+Q29</f>
        <v>8</v>
      </c>
      <c r="U29" s="18">
        <f aca="true" t="shared" si="23" ref="U29:U35">F29+L29+R29</f>
        <v>13</v>
      </c>
    </row>
    <row r="30" spans="1:21" ht="12.75">
      <c r="A30" s="4"/>
      <c r="B30" s="75">
        <v>3</v>
      </c>
      <c r="C30" s="78">
        <v>3</v>
      </c>
      <c r="D30" s="26">
        <v>-140</v>
      </c>
      <c r="E30" s="16">
        <f t="shared" si="16"/>
        <v>0.5</v>
      </c>
      <c r="F30" s="16">
        <f t="shared" si="17"/>
        <v>6.5</v>
      </c>
      <c r="G30" s="12"/>
      <c r="H30" s="75">
        <v>3</v>
      </c>
      <c r="I30" s="78">
        <v>3</v>
      </c>
      <c r="J30" s="26">
        <v>-430</v>
      </c>
      <c r="K30" s="16">
        <f t="shared" si="18"/>
        <v>2</v>
      </c>
      <c r="L30" s="16">
        <f t="shared" si="19"/>
        <v>5</v>
      </c>
      <c r="M30" s="15"/>
      <c r="N30" s="75">
        <v>3</v>
      </c>
      <c r="O30" s="78">
        <v>3</v>
      </c>
      <c r="P30" s="26">
        <v>-680</v>
      </c>
      <c r="Q30" s="16">
        <f t="shared" si="20"/>
        <v>0</v>
      </c>
      <c r="R30" s="16">
        <f t="shared" si="21"/>
        <v>7</v>
      </c>
      <c r="S30" s="4"/>
      <c r="T30" s="18">
        <f t="shared" si="22"/>
        <v>2.5</v>
      </c>
      <c r="U30" s="18">
        <f t="shared" si="23"/>
        <v>18.5</v>
      </c>
    </row>
    <row r="31" spans="1:21" ht="12.75">
      <c r="A31" s="4"/>
      <c r="B31" s="75">
        <v>4</v>
      </c>
      <c r="C31" s="78">
        <v>5</v>
      </c>
      <c r="D31" s="26">
        <v>90</v>
      </c>
      <c r="E31" s="16">
        <f t="shared" si="16"/>
        <v>3</v>
      </c>
      <c r="F31" s="16">
        <f t="shared" si="17"/>
        <v>4</v>
      </c>
      <c r="G31" s="12"/>
      <c r="H31" s="75">
        <v>4</v>
      </c>
      <c r="I31" s="78">
        <v>5</v>
      </c>
      <c r="J31" s="26">
        <v>-170</v>
      </c>
      <c r="K31" s="16">
        <f t="shared" si="18"/>
        <v>6</v>
      </c>
      <c r="L31" s="16">
        <f t="shared" si="19"/>
        <v>1</v>
      </c>
      <c r="M31" s="15"/>
      <c r="N31" s="75">
        <v>4</v>
      </c>
      <c r="O31" s="78">
        <v>5</v>
      </c>
      <c r="P31" s="26">
        <v>-650</v>
      </c>
      <c r="Q31" s="16">
        <f t="shared" si="20"/>
        <v>2.5</v>
      </c>
      <c r="R31" s="16">
        <f t="shared" si="21"/>
        <v>4.5</v>
      </c>
      <c r="S31" s="4"/>
      <c r="T31" s="18">
        <f t="shared" si="22"/>
        <v>11.5</v>
      </c>
      <c r="U31" s="18">
        <f t="shared" si="23"/>
        <v>9.5</v>
      </c>
    </row>
    <row r="32" spans="1:21" ht="12.75">
      <c r="A32" s="4"/>
      <c r="B32" s="75">
        <v>5</v>
      </c>
      <c r="C32" s="78">
        <v>8</v>
      </c>
      <c r="D32" s="26">
        <v>110</v>
      </c>
      <c r="E32" s="16">
        <f t="shared" si="16"/>
        <v>4</v>
      </c>
      <c r="F32" s="16">
        <f t="shared" si="17"/>
        <v>3</v>
      </c>
      <c r="G32" s="12"/>
      <c r="H32" s="75">
        <v>5</v>
      </c>
      <c r="I32" s="78">
        <v>8</v>
      </c>
      <c r="J32" s="26">
        <v>100</v>
      </c>
      <c r="K32" s="16">
        <f t="shared" si="18"/>
        <v>7</v>
      </c>
      <c r="L32" s="16">
        <f t="shared" si="19"/>
        <v>0</v>
      </c>
      <c r="M32" s="15"/>
      <c r="N32" s="75">
        <v>5</v>
      </c>
      <c r="O32" s="78">
        <v>8</v>
      </c>
      <c r="P32" s="26">
        <v>-300</v>
      </c>
      <c r="Q32" s="16">
        <f t="shared" si="20"/>
        <v>6</v>
      </c>
      <c r="R32" s="16">
        <f t="shared" si="21"/>
        <v>1</v>
      </c>
      <c r="S32" s="4"/>
      <c r="T32" s="18">
        <f t="shared" si="22"/>
        <v>17</v>
      </c>
      <c r="U32" s="18">
        <f t="shared" si="23"/>
        <v>4</v>
      </c>
    </row>
    <row r="33" spans="1:21" ht="12.75">
      <c r="A33" s="4"/>
      <c r="B33" s="75">
        <v>6</v>
      </c>
      <c r="C33" s="78">
        <v>2</v>
      </c>
      <c r="D33" s="26">
        <v>200</v>
      </c>
      <c r="E33" s="16">
        <f t="shared" si="16"/>
        <v>6</v>
      </c>
      <c r="F33" s="16">
        <f t="shared" si="17"/>
        <v>1</v>
      </c>
      <c r="G33" s="12"/>
      <c r="H33" s="75">
        <v>6</v>
      </c>
      <c r="I33" s="78">
        <v>2</v>
      </c>
      <c r="J33" s="26">
        <v>-450</v>
      </c>
      <c r="K33" s="16">
        <f t="shared" si="18"/>
        <v>0.5</v>
      </c>
      <c r="L33" s="16">
        <f t="shared" si="19"/>
        <v>6.5</v>
      </c>
      <c r="M33" s="15"/>
      <c r="N33" s="75">
        <v>6</v>
      </c>
      <c r="O33" s="78">
        <v>2</v>
      </c>
      <c r="P33" s="26">
        <v>-650</v>
      </c>
      <c r="Q33" s="16">
        <f t="shared" si="20"/>
        <v>2.5</v>
      </c>
      <c r="R33" s="16">
        <f t="shared" si="21"/>
        <v>4.5</v>
      </c>
      <c r="S33" s="4"/>
      <c r="T33" s="18">
        <f t="shared" si="22"/>
        <v>9</v>
      </c>
      <c r="U33" s="18">
        <f t="shared" si="23"/>
        <v>12</v>
      </c>
    </row>
    <row r="34" spans="1:21" ht="12.75">
      <c r="A34" s="4"/>
      <c r="B34" s="75">
        <v>7</v>
      </c>
      <c r="C34" s="78">
        <v>4</v>
      </c>
      <c r="D34" s="26">
        <v>-140</v>
      </c>
      <c r="E34" s="16">
        <f t="shared" si="16"/>
        <v>0.5</v>
      </c>
      <c r="F34" s="16">
        <f t="shared" si="17"/>
        <v>6.5</v>
      </c>
      <c r="G34" s="12"/>
      <c r="H34" s="75">
        <v>7</v>
      </c>
      <c r="I34" s="78">
        <v>4</v>
      </c>
      <c r="J34" s="26">
        <v>-450</v>
      </c>
      <c r="K34" s="16">
        <f t="shared" si="18"/>
        <v>0.5</v>
      </c>
      <c r="L34" s="16">
        <f t="shared" si="19"/>
        <v>6.5</v>
      </c>
      <c r="M34" s="15"/>
      <c r="N34" s="75">
        <v>7</v>
      </c>
      <c r="O34" s="78">
        <v>4</v>
      </c>
      <c r="P34" s="26">
        <v>-100</v>
      </c>
      <c r="Q34" s="16">
        <f t="shared" si="20"/>
        <v>7</v>
      </c>
      <c r="R34" s="16">
        <f t="shared" si="21"/>
        <v>0</v>
      </c>
      <c r="S34" s="4"/>
      <c r="T34" s="18">
        <f>E34+K34+Q34</f>
        <v>8</v>
      </c>
      <c r="U34" s="18">
        <f>F34+L34+R34</f>
        <v>13</v>
      </c>
    </row>
    <row r="35" spans="1:21" ht="13.5" thickBot="1">
      <c r="A35" s="4"/>
      <c r="B35" s="76">
        <v>8</v>
      </c>
      <c r="C35" s="79">
        <v>6</v>
      </c>
      <c r="D35" s="2">
        <v>300</v>
      </c>
      <c r="E35" s="19">
        <f t="shared" si="16"/>
        <v>7</v>
      </c>
      <c r="F35" s="19">
        <f t="shared" si="17"/>
        <v>0</v>
      </c>
      <c r="G35" s="12"/>
      <c r="H35" s="76">
        <v>8</v>
      </c>
      <c r="I35" s="79">
        <v>6</v>
      </c>
      <c r="J35" s="2">
        <v>-420</v>
      </c>
      <c r="K35" s="19">
        <f t="shared" si="18"/>
        <v>3.5</v>
      </c>
      <c r="L35" s="19">
        <f t="shared" si="19"/>
        <v>3.5</v>
      </c>
      <c r="M35" s="15"/>
      <c r="N35" s="76">
        <v>8</v>
      </c>
      <c r="O35" s="79">
        <v>6</v>
      </c>
      <c r="P35" s="2">
        <v>-620</v>
      </c>
      <c r="Q35" s="19">
        <f t="shared" si="20"/>
        <v>5</v>
      </c>
      <c r="R35" s="19">
        <f t="shared" si="21"/>
        <v>2</v>
      </c>
      <c r="S35" s="4"/>
      <c r="T35" s="20">
        <f t="shared" si="22"/>
        <v>15.5</v>
      </c>
      <c r="U35" s="20">
        <f t="shared" si="23"/>
        <v>5.5</v>
      </c>
    </row>
    <row r="36" spans="1:21" ht="12.75">
      <c r="A36" s="4"/>
      <c r="B36" s="21"/>
      <c r="C36" s="22"/>
      <c r="D36" s="23"/>
      <c r="E36" s="24"/>
      <c r="F36" s="24"/>
      <c r="G36" s="12"/>
      <c r="H36" s="25"/>
      <c r="I36" s="4"/>
      <c r="J36" s="4"/>
      <c r="K36" s="4"/>
      <c r="L36" s="4"/>
      <c r="M36" s="4"/>
      <c r="N36" s="25"/>
      <c r="O36" s="4"/>
      <c r="P36" s="4"/>
      <c r="Q36" s="4"/>
      <c r="R36" s="4"/>
      <c r="S36" s="4"/>
      <c r="T36" s="4"/>
      <c r="U36" s="4"/>
    </row>
    <row r="37" spans="1:21" ht="13.5" thickBot="1">
      <c r="A37" s="4"/>
      <c r="B37" s="21"/>
      <c r="C37" s="22"/>
      <c r="D37" s="23"/>
      <c r="E37" s="15"/>
      <c r="F37" s="15"/>
      <c r="G37" s="12"/>
      <c r="H37" s="25"/>
      <c r="I37" s="4"/>
      <c r="J37" s="4"/>
      <c r="K37" s="4"/>
      <c r="L37" s="4"/>
      <c r="M37" s="4"/>
      <c r="N37" s="25"/>
      <c r="O37" s="4"/>
      <c r="P37" s="4"/>
      <c r="Q37" s="4"/>
      <c r="R37" s="4"/>
      <c r="S37" s="4"/>
      <c r="T37" s="4"/>
      <c r="U37" s="4"/>
    </row>
    <row r="38" spans="1:21" ht="13.5" thickBot="1">
      <c r="A38" s="4"/>
      <c r="B38" s="119" t="s">
        <v>10</v>
      </c>
      <c r="C38" s="120"/>
      <c r="D38" s="121" t="s">
        <v>0</v>
      </c>
      <c r="E38" s="117" t="s">
        <v>19</v>
      </c>
      <c r="F38" s="118"/>
      <c r="G38" s="12"/>
      <c r="H38" s="119" t="s">
        <v>11</v>
      </c>
      <c r="I38" s="120"/>
      <c r="J38" s="121" t="s">
        <v>0</v>
      </c>
      <c r="K38" s="117" t="s">
        <v>19</v>
      </c>
      <c r="L38" s="118"/>
      <c r="M38" s="15"/>
      <c r="N38" s="119" t="s">
        <v>12</v>
      </c>
      <c r="O38" s="120"/>
      <c r="P38" s="121" t="s">
        <v>0</v>
      </c>
      <c r="Q38" s="117" t="s">
        <v>19</v>
      </c>
      <c r="R38" s="118"/>
      <c r="S38" s="4"/>
      <c r="T38" s="125" t="s">
        <v>24</v>
      </c>
      <c r="U38" s="126"/>
    </row>
    <row r="39" spans="1:21" ht="13.5" thickBot="1">
      <c r="A39" s="4"/>
      <c r="B39" s="73" t="s">
        <v>33</v>
      </c>
      <c r="C39" s="77" t="s">
        <v>34</v>
      </c>
      <c r="D39" s="122"/>
      <c r="E39" s="27" t="s">
        <v>33</v>
      </c>
      <c r="F39" s="1" t="s">
        <v>34</v>
      </c>
      <c r="G39" s="12"/>
      <c r="H39" s="73" t="s">
        <v>33</v>
      </c>
      <c r="I39" s="77" t="s">
        <v>34</v>
      </c>
      <c r="J39" s="122"/>
      <c r="K39" s="27" t="s">
        <v>33</v>
      </c>
      <c r="L39" s="1" t="s">
        <v>34</v>
      </c>
      <c r="M39" s="15"/>
      <c r="N39" s="73" t="s">
        <v>33</v>
      </c>
      <c r="O39" s="77" t="s">
        <v>34</v>
      </c>
      <c r="P39" s="122"/>
      <c r="Q39" s="27" t="s">
        <v>33</v>
      </c>
      <c r="R39" s="1" t="s">
        <v>34</v>
      </c>
      <c r="S39" s="4"/>
      <c r="T39" s="13" t="s">
        <v>33</v>
      </c>
      <c r="U39" s="17" t="s">
        <v>34</v>
      </c>
    </row>
    <row r="40" spans="1:21" ht="12.75">
      <c r="A40" s="4"/>
      <c r="B40" s="74">
        <v>1</v>
      </c>
      <c r="C40" s="78">
        <v>6</v>
      </c>
      <c r="D40" s="26">
        <v>170</v>
      </c>
      <c r="E40" s="1">
        <f>8-RANK(D40,$D$40:$D$47)-(COUNTIF($D$40:$D$47,D40)-1)/2</f>
        <v>2</v>
      </c>
      <c r="F40" s="1">
        <f>7-E40</f>
        <v>5</v>
      </c>
      <c r="G40" s="12"/>
      <c r="H40" s="74">
        <v>1</v>
      </c>
      <c r="I40" s="78">
        <v>6</v>
      </c>
      <c r="J40" s="26">
        <v>110</v>
      </c>
      <c r="K40" s="1">
        <f>8-RANK(J40,$J$40:$J$47)-(COUNTIF($J$40:$J$47,J40)-1)/2</f>
        <v>6</v>
      </c>
      <c r="L40" s="1">
        <f>7-K40</f>
        <v>1</v>
      </c>
      <c r="M40" s="15"/>
      <c r="N40" s="74">
        <v>1</v>
      </c>
      <c r="O40" s="78">
        <v>6</v>
      </c>
      <c r="P40" s="26">
        <v>90</v>
      </c>
      <c r="Q40" s="1">
        <f>8-RANK(P40,$P$40:$P$47)-(COUNTIF($P$40:$P$47,P40)-1)/2</f>
        <v>3</v>
      </c>
      <c r="R40" s="1">
        <f>7-Q40</f>
        <v>4</v>
      </c>
      <c r="S40" s="4"/>
      <c r="T40" s="17">
        <f>E40+K40+Q40</f>
        <v>11</v>
      </c>
      <c r="U40" s="17">
        <f>F40+L40+R40</f>
        <v>10</v>
      </c>
    </row>
    <row r="41" spans="1:21" ht="12.75">
      <c r="A41" s="4"/>
      <c r="B41" s="75">
        <v>2</v>
      </c>
      <c r="C41" s="78">
        <v>8</v>
      </c>
      <c r="D41" s="26">
        <v>170</v>
      </c>
      <c r="E41" s="16">
        <f aca="true" t="shared" si="24" ref="E41:E47">8-RANK(D41,$D$40:$D$47)-(COUNTIF($D$40:$D$47,D41)-1)/2</f>
        <v>2</v>
      </c>
      <c r="F41" s="16">
        <f aca="true" t="shared" si="25" ref="F41:F47">7-E41</f>
        <v>5</v>
      </c>
      <c r="G41" s="12"/>
      <c r="H41" s="75">
        <v>2</v>
      </c>
      <c r="I41" s="78">
        <v>8</v>
      </c>
      <c r="J41" s="26">
        <v>-110</v>
      </c>
      <c r="K41" s="16">
        <f aca="true" t="shared" si="26" ref="K41:K46">8-RANK(J41,$J$40:$J$47)-(COUNTIF($J$40:$J$47,J41)-1)/2</f>
        <v>4.5</v>
      </c>
      <c r="L41" s="16">
        <f aca="true" t="shared" si="27" ref="L41:L46">7-K41</f>
        <v>2.5</v>
      </c>
      <c r="M41" s="15"/>
      <c r="N41" s="75">
        <v>2</v>
      </c>
      <c r="O41" s="78">
        <v>8</v>
      </c>
      <c r="P41" s="26">
        <v>100</v>
      </c>
      <c r="Q41" s="16">
        <f aca="true" t="shared" si="28" ref="Q41:Q47">8-RANK(P41,$P$40:$P$47)-(COUNTIF($P$40:$P$47,P41)-1)/2</f>
        <v>5</v>
      </c>
      <c r="R41" s="16">
        <f aca="true" t="shared" si="29" ref="R41:R47">7-Q41</f>
        <v>2</v>
      </c>
      <c r="S41" s="4"/>
      <c r="T41" s="18">
        <f aca="true" t="shared" si="30" ref="T41:T47">E41+K41+Q41</f>
        <v>11.5</v>
      </c>
      <c r="U41" s="18">
        <f aca="true" t="shared" si="31" ref="U41:U47">F41+L41+R41</f>
        <v>9.5</v>
      </c>
    </row>
    <row r="42" spans="1:21" ht="12.75">
      <c r="A42" s="4"/>
      <c r="B42" s="75">
        <v>3</v>
      </c>
      <c r="C42" s="78">
        <v>2</v>
      </c>
      <c r="D42" s="26">
        <v>620</v>
      </c>
      <c r="E42" s="16">
        <f t="shared" si="24"/>
        <v>6</v>
      </c>
      <c r="F42" s="16">
        <f t="shared" si="25"/>
        <v>1</v>
      </c>
      <c r="G42" s="12"/>
      <c r="H42" s="75">
        <v>3</v>
      </c>
      <c r="I42" s="78">
        <v>2</v>
      </c>
      <c r="J42" s="26">
        <v>-110</v>
      </c>
      <c r="K42" s="16">
        <f t="shared" si="26"/>
        <v>4.5</v>
      </c>
      <c r="L42" s="16">
        <f t="shared" si="27"/>
        <v>2.5</v>
      </c>
      <c r="M42" s="15"/>
      <c r="N42" s="75">
        <v>3</v>
      </c>
      <c r="O42" s="78">
        <v>2</v>
      </c>
      <c r="P42" s="26">
        <v>90</v>
      </c>
      <c r="Q42" s="16">
        <f t="shared" si="28"/>
        <v>3</v>
      </c>
      <c r="R42" s="16">
        <f t="shared" si="29"/>
        <v>4</v>
      </c>
      <c r="S42" s="4"/>
      <c r="T42" s="18">
        <f t="shared" si="30"/>
        <v>13.5</v>
      </c>
      <c r="U42" s="18">
        <f t="shared" si="31"/>
        <v>7.5</v>
      </c>
    </row>
    <row r="43" spans="1:21" ht="12.75">
      <c r="A43" s="4"/>
      <c r="B43" s="75">
        <v>4</v>
      </c>
      <c r="C43" s="78">
        <v>4</v>
      </c>
      <c r="D43" s="26">
        <v>170</v>
      </c>
      <c r="E43" s="16">
        <f t="shared" si="24"/>
        <v>2</v>
      </c>
      <c r="F43" s="16">
        <f t="shared" si="25"/>
        <v>5</v>
      </c>
      <c r="G43" s="12"/>
      <c r="H43" s="75">
        <v>4</v>
      </c>
      <c r="I43" s="78">
        <v>4</v>
      </c>
      <c r="J43" s="26">
        <v>-140</v>
      </c>
      <c r="K43" s="16">
        <f t="shared" si="26"/>
        <v>2.5</v>
      </c>
      <c r="L43" s="16">
        <f t="shared" si="27"/>
        <v>4.5</v>
      </c>
      <c r="M43" s="15"/>
      <c r="N43" s="75">
        <v>4</v>
      </c>
      <c r="O43" s="78">
        <v>4</v>
      </c>
      <c r="P43" s="26">
        <v>150</v>
      </c>
      <c r="Q43" s="16">
        <f t="shared" si="28"/>
        <v>6.5</v>
      </c>
      <c r="R43" s="16">
        <f t="shared" si="29"/>
        <v>0.5</v>
      </c>
      <c r="S43" s="4"/>
      <c r="T43" s="18">
        <f t="shared" si="30"/>
        <v>11</v>
      </c>
      <c r="U43" s="18">
        <f t="shared" si="31"/>
        <v>10</v>
      </c>
    </row>
    <row r="44" spans="1:21" ht="12.75">
      <c r="A44" s="4"/>
      <c r="B44" s="75">
        <v>5</v>
      </c>
      <c r="C44" s="78">
        <v>7</v>
      </c>
      <c r="D44" s="26">
        <v>300</v>
      </c>
      <c r="E44" s="16">
        <f t="shared" si="24"/>
        <v>5</v>
      </c>
      <c r="F44" s="16">
        <f t="shared" si="25"/>
        <v>2</v>
      </c>
      <c r="G44" s="12"/>
      <c r="H44" s="75">
        <v>5</v>
      </c>
      <c r="I44" s="78">
        <v>7</v>
      </c>
      <c r="J44" s="26">
        <v>-170</v>
      </c>
      <c r="K44" s="16">
        <f t="shared" si="26"/>
        <v>0</v>
      </c>
      <c r="L44" s="16">
        <f t="shared" si="27"/>
        <v>7</v>
      </c>
      <c r="M44" s="15"/>
      <c r="N44" s="75">
        <v>5</v>
      </c>
      <c r="O44" s="78">
        <v>7</v>
      </c>
      <c r="P44" s="26">
        <v>-100</v>
      </c>
      <c r="Q44" s="16">
        <f t="shared" si="28"/>
        <v>0</v>
      </c>
      <c r="R44" s="16">
        <f t="shared" si="29"/>
        <v>7</v>
      </c>
      <c r="S44" s="4"/>
      <c r="T44" s="18">
        <f t="shared" si="30"/>
        <v>5</v>
      </c>
      <c r="U44" s="18">
        <f t="shared" si="31"/>
        <v>16</v>
      </c>
    </row>
    <row r="45" spans="1:21" ht="12.75">
      <c r="A45" s="4"/>
      <c r="B45" s="75">
        <v>6</v>
      </c>
      <c r="C45" s="78">
        <v>1</v>
      </c>
      <c r="D45" s="26">
        <v>170</v>
      </c>
      <c r="E45" s="16">
        <f t="shared" si="24"/>
        <v>2</v>
      </c>
      <c r="F45" s="16">
        <f t="shared" si="25"/>
        <v>5</v>
      </c>
      <c r="G45" s="12"/>
      <c r="H45" s="75">
        <v>6</v>
      </c>
      <c r="I45" s="78">
        <v>1</v>
      </c>
      <c r="J45" s="26">
        <v>-150</v>
      </c>
      <c r="K45" s="16">
        <f t="shared" si="26"/>
        <v>1</v>
      </c>
      <c r="L45" s="16">
        <f t="shared" si="27"/>
        <v>6</v>
      </c>
      <c r="M45" s="15"/>
      <c r="N45" s="75">
        <v>6</v>
      </c>
      <c r="O45" s="78">
        <v>1</v>
      </c>
      <c r="P45" s="26">
        <v>90</v>
      </c>
      <c r="Q45" s="16">
        <f t="shared" si="28"/>
        <v>3</v>
      </c>
      <c r="R45" s="16">
        <f t="shared" si="29"/>
        <v>4</v>
      </c>
      <c r="S45" s="4"/>
      <c r="T45" s="18">
        <f t="shared" si="30"/>
        <v>6</v>
      </c>
      <c r="U45" s="18">
        <f t="shared" si="31"/>
        <v>15</v>
      </c>
    </row>
    <row r="46" spans="1:21" ht="12.75">
      <c r="A46" s="4"/>
      <c r="B46" s="75">
        <v>7</v>
      </c>
      <c r="C46" s="78">
        <v>3</v>
      </c>
      <c r="D46" s="26">
        <v>170</v>
      </c>
      <c r="E46" s="16">
        <f t="shared" si="24"/>
        <v>2</v>
      </c>
      <c r="F46" s="16">
        <f t="shared" si="25"/>
        <v>5</v>
      </c>
      <c r="G46" s="12"/>
      <c r="H46" s="75">
        <v>7</v>
      </c>
      <c r="I46" s="78">
        <v>3</v>
      </c>
      <c r="J46" s="26">
        <v>-140</v>
      </c>
      <c r="K46" s="16">
        <f t="shared" si="26"/>
        <v>2.5</v>
      </c>
      <c r="L46" s="16">
        <f t="shared" si="27"/>
        <v>4.5</v>
      </c>
      <c r="M46" s="15"/>
      <c r="N46" s="75">
        <v>7</v>
      </c>
      <c r="O46" s="78">
        <v>3</v>
      </c>
      <c r="P46" s="26">
        <v>50</v>
      </c>
      <c r="Q46" s="16">
        <f t="shared" si="28"/>
        <v>1</v>
      </c>
      <c r="R46" s="16">
        <f t="shared" si="29"/>
        <v>6</v>
      </c>
      <c r="S46" s="4"/>
      <c r="T46" s="18">
        <f>E46+K46+Q46</f>
        <v>5.5</v>
      </c>
      <c r="U46" s="18">
        <f>F46+L46+R46</f>
        <v>15.5</v>
      </c>
    </row>
    <row r="47" spans="1:21" ht="13.5" thickBot="1">
      <c r="A47" s="4"/>
      <c r="B47" s="76">
        <v>8</v>
      </c>
      <c r="C47" s="79">
        <v>5</v>
      </c>
      <c r="D47" s="2">
        <v>650</v>
      </c>
      <c r="E47" s="19">
        <f t="shared" si="24"/>
        <v>7</v>
      </c>
      <c r="F47" s="19">
        <f t="shared" si="25"/>
        <v>0</v>
      </c>
      <c r="G47" s="12"/>
      <c r="H47" s="76">
        <v>8</v>
      </c>
      <c r="I47" s="79">
        <v>5</v>
      </c>
      <c r="J47" s="2">
        <v>130</v>
      </c>
      <c r="K47" s="19">
        <f>8-RANK(J47,$J$40:$J$47)-(COUNTIF($J$40:$J$47,J47)-1)/2</f>
        <v>7</v>
      </c>
      <c r="L47" s="19">
        <f>7-K47</f>
        <v>0</v>
      </c>
      <c r="M47" s="15"/>
      <c r="N47" s="76">
        <v>8</v>
      </c>
      <c r="O47" s="79">
        <v>5</v>
      </c>
      <c r="P47" s="2">
        <v>150</v>
      </c>
      <c r="Q47" s="19">
        <f t="shared" si="28"/>
        <v>6.5</v>
      </c>
      <c r="R47" s="19">
        <f t="shared" si="29"/>
        <v>0.5</v>
      </c>
      <c r="S47" s="4"/>
      <c r="T47" s="20">
        <f t="shared" si="30"/>
        <v>20.5</v>
      </c>
      <c r="U47" s="20">
        <f t="shared" si="31"/>
        <v>0.5</v>
      </c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3.5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3.5" thickBot="1">
      <c r="A50" s="4"/>
      <c r="B50" s="119" t="s">
        <v>13</v>
      </c>
      <c r="C50" s="120"/>
      <c r="D50" s="121" t="s">
        <v>0</v>
      </c>
      <c r="E50" s="117" t="s">
        <v>19</v>
      </c>
      <c r="F50" s="118"/>
      <c r="G50" s="12"/>
      <c r="H50" s="119" t="s">
        <v>14</v>
      </c>
      <c r="I50" s="120"/>
      <c r="J50" s="121" t="s">
        <v>0</v>
      </c>
      <c r="K50" s="117" t="s">
        <v>19</v>
      </c>
      <c r="L50" s="118"/>
      <c r="M50" s="15"/>
      <c r="N50" s="119" t="s">
        <v>15</v>
      </c>
      <c r="O50" s="120"/>
      <c r="P50" s="121" t="s">
        <v>0</v>
      </c>
      <c r="Q50" s="117" t="s">
        <v>19</v>
      </c>
      <c r="R50" s="118"/>
      <c r="S50" s="4"/>
      <c r="T50" s="125" t="s">
        <v>24</v>
      </c>
      <c r="U50" s="126"/>
    </row>
    <row r="51" spans="1:21" ht="13.5" thickBot="1">
      <c r="A51" s="4"/>
      <c r="B51" s="73" t="s">
        <v>33</v>
      </c>
      <c r="C51" s="77" t="s">
        <v>34</v>
      </c>
      <c r="D51" s="122"/>
      <c r="E51" s="27" t="s">
        <v>33</v>
      </c>
      <c r="F51" s="1" t="s">
        <v>34</v>
      </c>
      <c r="G51" s="12"/>
      <c r="H51" s="73" t="s">
        <v>33</v>
      </c>
      <c r="I51" s="77" t="s">
        <v>34</v>
      </c>
      <c r="J51" s="122"/>
      <c r="K51" s="27" t="s">
        <v>33</v>
      </c>
      <c r="L51" s="1" t="s">
        <v>34</v>
      </c>
      <c r="M51" s="15"/>
      <c r="N51" s="73" t="s">
        <v>33</v>
      </c>
      <c r="O51" s="77" t="s">
        <v>34</v>
      </c>
      <c r="P51" s="122"/>
      <c r="Q51" s="27" t="s">
        <v>33</v>
      </c>
      <c r="R51" s="1" t="s">
        <v>34</v>
      </c>
      <c r="S51" s="4"/>
      <c r="T51" s="13" t="s">
        <v>33</v>
      </c>
      <c r="U51" s="17" t="s">
        <v>34</v>
      </c>
    </row>
    <row r="52" spans="1:21" ht="12.75">
      <c r="A52" s="4"/>
      <c r="B52" s="74">
        <v>1</v>
      </c>
      <c r="C52" s="78">
        <v>5</v>
      </c>
      <c r="D52" s="26">
        <v>70</v>
      </c>
      <c r="E52" s="1">
        <f>8-RANK(D52,$D$52:$D$59)-(COUNTIF($D$52:$D$59,D52)-1)/2</f>
        <v>6</v>
      </c>
      <c r="F52" s="1">
        <f>7-E52</f>
        <v>1</v>
      </c>
      <c r="G52" s="12"/>
      <c r="H52" s="74">
        <v>1</v>
      </c>
      <c r="I52" s="78">
        <v>5</v>
      </c>
      <c r="J52" s="26">
        <v>420</v>
      </c>
      <c r="K52" s="1">
        <f>8-RANK(J52,$J$52:$J$59)-(COUNTIF($J$52:$J$59,J52)-1)/2</f>
        <v>5.5</v>
      </c>
      <c r="L52" s="1">
        <f>7-K52</f>
        <v>1.5</v>
      </c>
      <c r="M52" s="15"/>
      <c r="N52" s="74">
        <v>1</v>
      </c>
      <c r="O52" s="78">
        <v>5</v>
      </c>
      <c r="P52" s="26">
        <v>-110</v>
      </c>
      <c r="Q52" s="1">
        <f>8-RANK(P52,$P$52:$P$59)-(COUNTIF($P$52:$P$59,P52)-1)/2</f>
        <v>4</v>
      </c>
      <c r="R52" s="1">
        <f>7-Q52</f>
        <v>3</v>
      </c>
      <c r="S52" s="4"/>
      <c r="T52" s="17">
        <f>E52+K52+Q52</f>
        <v>15.5</v>
      </c>
      <c r="U52" s="17">
        <f>F52+L52+R52</f>
        <v>5.5</v>
      </c>
    </row>
    <row r="53" spans="1:21" ht="12.75">
      <c r="A53" s="4"/>
      <c r="B53" s="75">
        <v>2</v>
      </c>
      <c r="C53" s="78">
        <v>7</v>
      </c>
      <c r="D53" s="26">
        <v>100</v>
      </c>
      <c r="E53" s="16">
        <f aca="true" t="shared" si="32" ref="E53:E59">8-RANK(D53,$D$52:$D$59)-(COUNTIF($D$52:$D$59,D53)-1)/2</f>
        <v>7</v>
      </c>
      <c r="F53" s="16">
        <f aca="true" t="shared" si="33" ref="F53:F59">7-E53</f>
        <v>0</v>
      </c>
      <c r="G53" s="12"/>
      <c r="H53" s="75">
        <v>2</v>
      </c>
      <c r="I53" s="78">
        <v>7</v>
      </c>
      <c r="J53" s="26">
        <v>140</v>
      </c>
      <c r="K53" s="16">
        <f aca="true" t="shared" si="34" ref="K53:K59">8-RANK(J53,$J$52:$J$59)-(COUNTIF($J$52:$J$59,J53)-1)/2</f>
        <v>0</v>
      </c>
      <c r="L53" s="16">
        <f aca="true" t="shared" si="35" ref="L53:L59">7-K53</f>
        <v>7</v>
      </c>
      <c r="M53" s="15"/>
      <c r="N53" s="75">
        <v>2</v>
      </c>
      <c r="O53" s="78">
        <v>7</v>
      </c>
      <c r="P53" s="26">
        <v>-430</v>
      </c>
      <c r="Q53" s="16">
        <f aca="true" t="shared" si="36" ref="Q53:Q59">8-RANK(P53,$P$52:$P$59)-(COUNTIF($P$52:$P$59,P53)-1)/2</f>
        <v>1</v>
      </c>
      <c r="R53" s="16">
        <f aca="true" t="shared" si="37" ref="R53:R59">7-Q53</f>
        <v>6</v>
      </c>
      <c r="S53" s="4"/>
      <c r="T53" s="18">
        <f aca="true" t="shared" si="38" ref="T53:T59">E53+K53+Q53</f>
        <v>8</v>
      </c>
      <c r="U53" s="18">
        <f aca="true" t="shared" si="39" ref="U53:U59">F53+L53+R53</f>
        <v>13</v>
      </c>
    </row>
    <row r="54" spans="1:21" ht="12.75">
      <c r="A54" s="4"/>
      <c r="B54" s="75">
        <v>3</v>
      </c>
      <c r="C54" s="78">
        <v>1</v>
      </c>
      <c r="D54" s="26">
        <v>-630</v>
      </c>
      <c r="E54" s="16">
        <f t="shared" si="32"/>
        <v>0</v>
      </c>
      <c r="F54" s="16">
        <f t="shared" si="33"/>
        <v>7</v>
      </c>
      <c r="G54" s="12"/>
      <c r="H54" s="75">
        <v>3</v>
      </c>
      <c r="I54" s="78">
        <v>1</v>
      </c>
      <c r="J54" s="26">
        <v>170</v>
      </c>
      <c r="K54" s="16">
        <f t="shared" si="34"/>
        <v>2.5</v>
      </c>
      <c r="L54" s="16">
        <f t="shared" si="35"/>
        <v>4.5</v>
      </c>
      <c r="M54" s="15"/>
      <c r="N54" s="75">
        <v>3</v>
      </c>
      <c r="O54" s="78">
        <v>1</v>
      </c>
      <c r="P54" s="26">
        <v>100</v>
      </c>
      <c r="Q54" s="16">
        <f t="shared" si="36"/>
        <v>7</v>
      </c>
      <c r="R54" s="16">
        <f t="shared" si="37"/>
        <v>0</v>
      </c>
      <c r="S54" s="4"/>
      <c r="T54" s="18">
        <f t="shared" si="38"/>
        <v>9.5</v>
      </c>
      <c r="U54" s="18">
        <f t="shared" si="39"/>
        <v>11.5</v>
      </c>
    </row>
    <row r="55" spans="1:21" ht="12.75">
      <c r="A55" s="4"/>
      <c r="B55" s="75">
        <v>4</v>
      </c>
      <c r="C55" s="78">
        <v>3</v>
      </c>
      <c r="D55" s="26">
        <v>-130</v>
      </c>
      <c r="E55" s="16">
        <f t="shared" si="32"/>
        <v>5</v>
      </c>
      <c r="F55" s="16">
        <f t="shared" si="33"/>
        <v>2</v>
      </c>
      <c r="G55" s="12"/>
      <c r="H55" s="75">
        <v>4</v>
      </c>
      <c r="I55" s="78">
        <v>3</v>
      </c>
      <c r="J55" s="26">
        <v>450</v>
      </c>
      <c r="K55" s="16">
        <f t="shared" si="34"/>
        <v>7</v>
      </c>
      <c r="L55" s="16">
        <f t="shared" si="35"/>
        <v>0</v>
      </c>
      <c r="M55" s="15"/>
      <c r="N55" s="75">
        <v>4</v>
      </c>
      <c r="O55" s="78">
        <v>3</v>
      </c>
      <c r="P55" s="26">
        <v>-550</v>
      </c>
      <c r="Q55" s="16">
        <f t="shared" si="36"/>
        <v>0</v>
      </c>
      <c r="R55" s="16">
        <f t="shared" si="37"/>
        <v>7</v>
      </c>
      <c r="S55" s="4"/>
      <c r="T55" s="18">
        <f t="shared" si="38"/>
        <v>12</v>
      </c>
      <c r="U55" s="18">
        <f t="shared" si="39"/>
        <v>9</v>
      </c>
    </row>
    <row r="56" spans="1:21" ht="12.75">
      <c r="A56" s="4"/>
      <c r="B56" s="75">
        <v>5</v>
      </c>
      <c r="C56" s="78">
        <v>6</v>
      </c>
      <c r="D56" s="26">
        <v>-150</v>
      </c>
      <c r="E56" s="16">
        <f t="shared" si="32"/>
        <v>3.5</v>
      </c>
      <c r="F56" s="16">
        <f t="shared" si="33"/>
        <v>3.5</v>
      </c>
      <c r="G56" s="12"/>
      <c r="H56" s="75">
        <v>5</v>
      </c>
      <c r="I56" s="78">
        <v>6</v>
      </c>
      <c r="J56" s="26">
        <v>170</v>
      </c>
      <c r="K56" s="16">
        <f t="shared" si="34"/>
        <v>2.5</v>
      </c>
      <c r="L56" s="16">
        <f t="shared" si="35"/>
        <v>4.5</v>
      </c>
      <c r="M56" s="15"/>
      <c r="N56" s="75">
        <v>5</v>
      </c>
      <c r="O56" s="78">
        <v>6</v>
      </c>
      <c r="P56" s="26">
        <v>-130</v>
      </c>
      <c r="Q56" s="16">
        <f t="shared" si="36"/>
        <v>3</v>
      </c>
      <c r="R56" s="16">
        <f t="shared" si="37"/>
        <v>4</v>
      </c>
      <c r="S56" s="4"/>
      <c r="T56" s="18">
        <f t="shared" si="38"/>
        <v>9</v>
      </c>
      <c r="U56" s="18">
        <f t="shared" si="39"/>
        <v>12</v>
      </c>
    </row>
    <row r="57" spans="1:21" ht="12.75">
      <c r="A57" s="4"/>
      <c r="B57" s="75">
        <v>6</v>
      </c>
      <c r="C57" s="78">
        <v>8</v>
      </c>
      <c r="D57" s="26">
        <v>-600</v>
      </c>
      <c r="E57" s="16">
        <f t="shared" si="32"/>
        <v>1</v>
      </c>
      <c r="F57" s="16">
        <f t="shared" si="33"/>
        <v>6</v>
      </c>
      <c r="G57" s="12"/>
      <c r="H57" s="75">
        <v>6</v>
      </c>
      <c r="I57" s="78">
        <v>8</v>
      </c>
      <c r="J57" s="26">
        <v>170</v>
      </c>
      <c r="K57" s="16">
        <f t="shared" si="34"/>
        <v>2.5</v>
      </c>
      <c r="L57" s="16">
        <f t="shared" si="35"/>
        <v>4.5</v>
      </c>
      <c r="M57" s="15"/>
      <c r="N57" s="75">
        <v>6</v>
      </c>
      <c r="O57" s="78">
        <v>8</v>
      </c>
      <c r="P57" s="26">
        <v>-100</v>
      </c>
      <c r="Q57" s="16">
        <f t="shared" si="36"/>
        <v>5</v>
      </c>
      <c r="R57" s="16">
        <f t="shared" si="37"/>
        <v>2</v>
      </c>
      <c r="S57" s="4"/>
      <c r="T57" s="18">
        <f t="shared" si="38"/>
        <v>8.5</v>
      </c>
      <c r="U57" s="18">
        <f t="shared" si="39"/>
        <v>12.5</v>
      </c>
    </row>
    <row r="58" spans="1:21" ht="12.75">
      <c r="A58" s="4"/>
      <c r="B58" s="75">
        <v>7</v>
      </c>
      <c r="C58" s="78">
        <v>2</v>
      </c>
      <c r="D58" s="26">
        <v>-150</v>
      </c>
      <c r="E58" s="16">
        <f t="shared" si="32"/>
        <v>3.5</v>
      </c>
      <c r="F58" s="16">
        <f t="shared" si="33"/>
        <v>3.5</v>
      </c>
      <c r="G58" s="12"/>
      <c r="H58" s="75">
        <v>7</v>
      </c>
      <c r="I58" s="78">
        <v>2</v>
      </c>
      <c r="J58" s="26">
        <v>420</v>
      </c>
      <c r="K58" s="16">
        <f t="shared" si="34"/>
        <v>5.5</v>
      </c>
      <c r="L58" s="16">
        <f t="shared" si="35"/>
        <v>1.5</v>
      </c>
      <c r="M58" s="15"/>
      <c r="N58" s="75">
        <v>7</v>
      </c>
      <c r="O58" s="78">
        <v>2</v>
      </c>
      <c r="P58" s="26">
        <v>-200</v>
      </c>
      <c r="Q58" s="16">
        <f t="shared" si="36"/>
        <v>2</v>
      </c>
      <c r="R58" s="16">
        <f t="shared" si="37"/>
        <v>5</v>
      </c>
      <c r="S58" s="4"/>
      <c r="T58" s="18">
        <f>E58+K58+Q58</f>
        <v>11</v>
      </c>
      <c r="U58" s="18">
        <f>F58+L58+R58</f>
        <v>10</v>
      </c>
    </row>
    <row r="59" spans="1:21" ht="13.5" thickBot="1">
      <c r="A59" s="4"/>
      <c r="B59" s="76">
        <v>8</v>
      </c>
      <c r="C59" s="79">
        <v>4</v>
      </c>
      <c r="D59" s="2">
        <v>-180</v>
      </c>
      <c r="E59" s="19">
        <f t="shared" si="32"/>
        <v>2</v>
      </c>
      <c r="F59" s="19">
        <f t="shared" si="33"/>
        <v>5</v>
      </c>
      <c r="G59" s="12"/>
      <c r="H59" s="76">
        <v>8</v>
      </c>
      <c r="I59" s="79">
        <v>4</v>
      </c>
      <c r="J59" s="2">
        <v>170</v>
      </c>
      <c r="K59" s="19">
        <f t="shared" si="34"/>
        <v>2.5</v>
      </c>
      <c r="L59" s="19">
        <f t="shared" si="35"/>
        <v>4.5</v>
      </c>
      <c r="M59" s="15"/>
      <c r="N59" s="76">
        <v>8</v>
      </c>
      <c r="O59" s="79">
        <v>4</v>
      </c>
      <c r="P59" s="2">
        <v>50</v>
      </c>
      <c r="Q59" s="19">
        <f t="shared" si="36"/>
        <v>6</v>
      </c>
      <c r="R59" s="19">
        <f t="shared" si="37"/>
        <v>1</v>
      </c>
      <c r="S59" s="4"/>
      <c r="T59" s="20">
        <f t="shared" si="38"/>
        <v>10.5</v>
      </c>
      <c r="U59" s="20">
        <f t="shared" si="39"/>
        <v>10.5</v>
      </c>
    </row>
    <row r="60" spans="1:21" ht="12.75">
      <c r="A60" s="4"/>
      <c r="B60" s="21"/>
      <c r="C60" s="22"/>
      <c r="D60" s="4"/>
      <c r="E60" s="24"/>
      <c r="F60" s="24"/>
      <c r="G60" s="12"/>
      <c r="H60" s="25"/>
      <c r="I60" s="4"/>
      <c r="J60" s="4"/>
      <c r="K60" s="4"/>
      <c r="L60" s="4"/>
      <c r="M60" s="4"/>
      <c r="N60" s="25"/>
      <c r="O60" s="4"/>
      <c r="P60" s="4"/>
      <c r="Q60" s="15"/>
      <c r="R60" s="15"/>
      <c r="S60" s="4"/>
      <c r="T60" s="4"/>
      <c r="U60" s="4"/>
    </row>
    <row r="61" spans="1:21" ht="13.5" thickBot="1">
      <c r="A61" s="4"/>
      <c r="B61" s="21"/>
      <c r="C61" s="22"/>
      <c r="D61" s="23"/>
      <c r="E61" s="24"/>
      <c r="F61" s="24"/>
      <c r="G61" s="12"/>
      <c r="H61" s="25"/>
      <c r="I61" s="4"/>
      <c r="J61" s="4"/>
      <c r="K61" s="4"/>
      <c r="L61" s="4"/>
      <c r="M61" s="4"/>
      <c r="N61" s="25"/>
      <c r="O61" s="4"/>
      <c r="P61" s="4"/>
      <c r="Q61" s="4"/>
      <c r="R61" s="4"/>
      <c r="S61" s="4"/>
      <c r="T61" s="4"/>
      <c r="U61" s="4"/>
    </row>
    <row r="62" spans="1:21" ht="13.5" thickBot="1">
      <c r="A62" s="4"/>
      <c r="B62" s="119" t="s">
        <v>16</v>
      </c>
      <c r="C62" s="120"/>
      <c r="D62" s="121" t="s">
        <v>0</v>
      </c>
      <c r="E62" s="117" t="s">
        <v>19</v>
      </c>
      <c r="F62" s="118"/>
      <c r="G62" s="12"/>
      <c r="H62" s="119" t="s">
        <v>17</v>
      </c>
      <c r="I62" s="120"/>
      <c r="J62" s="121" t="s">
        <v>0</v>
      </c>
      <c r="K62" s="117" t="s">
        <v>19</v>
      </c>
      <c r="L62" s="118"/>
      <c r="M62" s="15"/>
      <c r="N62" s="119" t="s">
        <v>18</v>
      </c>
      <c r="O62" s="120"/>
      <c r="P62" s="121" t="s">
        <v>0</v>
      </c>
      <c r="Q62" s="117" t="s">
        <v>19</v>
      </c>
      <c r="R62" s="118"/>
      <c r="S62" s="4"/>
      <c r="T62" s="125" t="s">
        <v>24</v>
      </c>
      <c r="U62" s="126"/>
    </row>
    <row r="63" spans="1:21" ht="13.5" thickBot="1">
      <c r="A63" s="4"/>
      <c r="B63" s="73" t="s">
        <v>33</v>
      </c>
      <c r="C63" s="77" t="s">
        <v>34</v>
      </c>
      <c r="D63" s="122"/>
      <c r="E63" s="27" t="s">
        <v>33</v>
      </c>
      <c r="F63" s="1" t="s">
        <v>34</v>
      </c>
      <c r="G63" s="12"/>
      <c r="H63" s="73" t="s">
        <v>33</v>
      </c>
      <c r="I63" s="77" t="s">
        <v>34</v>
      </c>
      <c r="J63" s="122"/>
      <c r="K63" s="27" t="s">
        <v>33</v>
      </c>
      <c r="L63" s="1" t="s">
        <v>34</v>
      </c>
      <c r="M63" s="15"/>
      <c r="N63" s="73" t="s">
        <v>33</v>
      </c>
      <c r="O63" s="77" t="s">
        <v>34</v>
      </c>
      <c r="P63" s="122"/>
      <c r="Q63" s="27" t="s">
        <v>33</v>
      </c>
      <c r="R63" s="1" t="s">
        <v>34</v>
      </c>
      <c r="S63" s="4"/>
      <c r="T63" s="13" t="s">
        <v>33</v>
      </c>
      <c r="U63" s="17" t="s">
        <v>34</v>
      </c>
    </row>
    <row r="64" spans="1:21" ht="12.75">
      <c r="A64" s="4"/>
      <c r="B64" s="74">
        <v>1</v>
      </c>
      <c r="C64" s="78">
        <v>4</v>
      </c>
      <c r="D64" s="26">
        <v>-110</v>
      </c>
      <c r="E64" s="1">
        <f>8-RANK(D64,$D$64:$D$71)-(COUNTIF($D$64:$D$71,D64)-1)/2</f>
        <v>4.5</v>
      </c>
      <c r="F64" s="1">
        <f>7-E64</f>
        <v>2.5</v>
      </c>
      <c r="G64" s="12"/>
      <c r="H64" s="74">
        <v>1</v>
      </c>
      <c r="I64" s="78">
        <v>4</v>
      </c>
      <c r="J64" s="26">
        <v>200</v>
      </c>
      <c r="K64" s="1">
        <f>8-RANK(J64,$J$64:$J$71)-(COUNTIF($J$64:$J$71,J64)-1)/2</f>
        <v>4</v>
      </c>
      <c r="L64" s="1">
        <f>7-K64</f>
        <v>3</v>
      </c>
      <c r="M64" s="15"/>
      <c r="N64" s="74">
        <v>1</v>
      </c>
      <c r="O64" s="78">
        <v>4</v>
      </c>
      <c r="P64" s="26">
        <v>690</v>
      </c>
      <c r="Q64" s="1">
        <f>8-RANK(P64,$P$64:$P$71)-(COUNTIF($P$64:$P$71,P64)-1)/2</f>
        <v>2</v>
      </c>
      <c r="R64" s="1">
        <f>7-Q64</f>
        <v>5</v>
      </c>
      <c r="S64" s="4"/>
      <c r="T64" s="17">
        <f>E64+K64+Q64</f>
        <v>10.5</v>
      </c>
      <c r="U64" s="17">
        <f>F64+L64+R64</f>
        <v>10.5</v>
      </c>
    </row>
    <row r="65" spans="1:21" ht="12.75">
      <c r="A65" s="4"/>
      <c r="B65" s="75">
        <v>2</v>
      </c>
      <c r="C65" s="78">
        <v>6</v>
      </c>
      <c r="D65" s="26">
        <v>-130</v>
      </c>
      <c r="E65" s="16">
        <f aca="true" t="shared" si="40" ref="E65:E71">8-RANK(D65,$D$64:$D$71)-(COUNTIF($D$64:$D$71,D65)-1)/2</f>
        <v>2.5</v>
      </c>
      <c r="F65" s="16">
        <f aca="true" t="shared" si="41" ref="F65:F71">7-E65</f>
        <v>4.5</v>
      </c>
      <c r="G65" s="12"/>
      <c r="H65" s="75">
        <v>2</v>
      </c>
      <c r="I65" s="78">
        <v>6</v>
      </c>
      <c r="J65" s="26">
        <v>300</v>
      </c>
      <c r="K65" s="16">
        <f aca="true" t="shared" si="42" ref="K65:K71">8-RANK(J65,$J$64:$J$71)-(COUNTIF($J$64:$J$71,J65)-1)/2</f>
        <v>5.5</v>
      </c>
      <c r="L65" s="16">
        <f aca="true" t="shared" si="43" ref="L65:L71">7-K65</f>
        <v>1.5</v>
      </c>
      <c r="M65" s="15"/>
      <c r="N65" s="75">
        <v>2</v>
      </c>
      <c r="O65" s="78">
        <v>6</v>
      </c>
      <c r="P65" s="26">
        <v>1390</v>
      </c>
      <c r="Q65" s="16">
        <f aca="true" t="shared" si="44" ref="Q65:Q71">8-RANK(P65,$P$64:$P$71)-(COUNTIF($P$64:$P$71,P65)-1)/2</f>
        <v>5.5</v>
      </c>
      <c r="R65" s="16">
        <f aca="true" t="shared" si="45" ref="R65:R71">7-Q65</f>
        <v>1.5</v>
      </c>
      <c r="S65" s="4"/>
      <c r="T65" s="18">
        <f aca="true" t="shared" si="46" ref="T65:T71">E65+K65+Q65</f>
        <v>13.5</v>
      </c>
      <c r="U65" s="18">
        <f aca="true" t="shared" si="47" ref="U65:U71">F65+L65+R65</f>
        <v>7.5</v>
      </c>
    </row>
    <row r="66" spans="1:21" ht="12.75">
      <c r="A66" s="4"/>
      <c r="B66" s="75">
        <v>3</v>
      </c>
      <c r="C66" s="78">
        <v>8</v>
      </c>
      <c r="D66" s="26">
        <v>-150</v>
      </c>
      <c r="E66" s="16">
        <f t="shared" si="40"/>
        <v>1</v>
      </c>
      <c r="F66" s="16">
        <f t="shared" si="41"/>
        <v>6</v>
      </c>
      <c r="G66" s="12"/>
      <c r="H66" s="75">
        <v>3</v>
      </c>
      <c r="I66" s="78">
        <v>8</v>
      </c>
      <c r="J66" s="26">
        <v>50</v>
      </c>
      <c r="K66" s="16">
        <f t="shared" si="42"/>
        <v>0</v>
      </c>
      <c r="L66" s="16">
        <f t="shared" si="43"/>
        <v>7</v>
      </c>
      <c r="M66" s="15"/>
      <c r="N66" s="75">
        <v>3</v>
      </c>
      <c r="O66" s="78">
        <v>8</v>
      </c>
      <c r="P66" s="26">
        <v>600</v>
      </c>
      <c r="Q66" s="16">
        <f t="shared" si="44"/>
        <v>0</v>
      </c>
      <c r="R66" s="16">
        <f t="shared" si="45"/>
        <v>7</v>
      </c>
      <c r="S66" s="4"/>
      <c r="T66" s="18">
        <f t="shared" si="46"/>
        <v>1</v>
      </c>
      <c r="U66" s="18">
        <f t="shared" si="47"/>
        <v>20</v>
      </c>
    </row>
    <row r="67" spans="1:21" ht="12.75">
      <c r="A67" s="4"/>
      <c r="B67" s="75">
        <v>4</v>
      </c>
      <c r="C67" s="78">
        <v>2</v>
      </c>
      <c r="D67" s="26">
        <v>90</v>
      </c>
      <c r="E67" s="16">
        <f t="shared" si="40"/>
        <v>6</v>
      </c>
      <c r="F67" s="16">
        <f t="shared" si="41"/>
        <v>1</v>
      </c>
      <c r="G67" s="12"/>
      <c r="H67" s="75">
        <v>4</v>
      </c>
      <c r="I67" s="78">
        <v>2</v>
      </c>
      <c r="J67" s="26">
        <v>300</v>
      </c>
      <c r="K67" s="16">
        <f t="shared" si="42"/>
        <v>5.5</v>
      </c>
      <c r="L67" s="16">
        <f t="shared" si="43"/>
        <v>1.5</v>
      </c>
      <c r="M67" s="15"/>
      <c r="N67" s="75">
        <v>4</v>
      </c>
      <c r="O67" s="78">
        <v>2</v>
      </c>
      <c r="P67" s="26">
        <v>720</v>
      </c>
      <c r="Q67" s="16">
        <f t="shared" si="44"/>
        <v>3.5</v>
      </c>
      <c r="R67" s="16">
        <f t="shared" si="45"/>
        <v>3.5</v>
      </c>
      <c r="S67" s="4"/>
      <c r="T67" s="18">
        <f t="shared" si="46"/>
        <v>15</v>
      </c>
      <c r="U67" s="18">
        <f t="shared" si="47"/>
        <v>6</v>
      </c>
    </row>
    <row r="68" spans="1:21" ht="12.75">
      <c r="A68" s="4"/>
      <c r="B68" s="75">
        <v>5</v>
      </c>
      <c r="C68" s="78">
        <v>5</v>
      </c>
      <c r="D68" s="26">
        <v>-200</v>
      </c>
      <c r="E68" s="16">
        <f t="shared" si="40"/>
        <v>0</v>
      </c>
      <c r="F68" s="16">
        <f t="shared" si="41"/>
        <v>7</v>
      </c>
      <c r="G68" s="12"/>
      <c r="H68" s="75">
        <v>5</v>
      </c>
      <c r="I68" s="78">
        <v>5</v>
      </c>
      <c r="J68" s="26">
        <v>110</v>
      </c>
      <c r="K68" s="16">
        <f t="shared" si="42"/>
        <v>2.5</v>
      </c>
      <c r="L68" s="16">
        <f t="shared" si="43"/>
        <v>4.5</v>
      </c>
      <c r="M68" s="15"/>
      <c r="N68" s="75">
        <v>5</v>
      </c>
      <c r="O68" s="78">
        <v>5</v>
      </c>
      <c r="P68" s="26">
        <v>620</v>
      </c>
      <c r="Q68" s="16">
        <f t="shared" si="44"/>
        <v>1</v>
      </c>
      <c r="R68" s="16">
        <f t="shared" si="45"/>
        <v>6</v>
      </c>
      <c r="S68" s="4"/>
      <c r="T68" s="18">
        <f t="shared" si="46"/>
        <v>3.5</v>
      </c>
      <c r="U68" s="18">
        <f t="shared" si="47"/>
        <v>17.5</v>
      </c>
    </row>
    <row r="69" spans="1:21" ht="12.75">
      <c r="A69" s="4"/>
      <c r="B69" s="75">
        <v>6</v>
      </c>
      <c r="C69" s="78">
        <v>7</v>
      </c>
      <c r="D69" s="26">
        <v>-130</v>
      </c>
      <c r="E69" s="16">
        <f t="shared" si="40"/>
        <v>2.5</v>
      </c>
      <c r="F69" s="16">
        <f t="shared" si="41"/>
        <v>4.5</v>
      </c>
      <c r="G69" s="12"/>
      <c r="H69" s="75">
        <v>6</v>
      </c>
      <c r="I69" s="78">
        <v>7</v>
      </c>
      <c r="J69" s="26">
        <v>110</v>
      </c>
      <c r="K69" s="16">
        <f t="shared" si="42"/>
        <v>2.5</v>
      </c>
      <c r="L69" s="16">
        <f t="shared" si="43"/>
        <v>4.5</v>
      </c>
      <c r="M69" s="15"/>
      <c r="N69" s="75">
        <v>6</v>
      </c>
      <c r="O69" s="78">
        <v>7</v>
      </c>
      <c r="P69" s="26">
        <v>720</v>
      </c>
      <c r="Q69" s="16">
        <f t="shared" si="44"/>
        <v>3.5</v>
      </c>
      <c r="R69" s="16">
        <f t="shared" si="45"/>
        <v>3.5</v>
      </c>
      <c r="S69" s="4"/>
      <c r="T69" s="18">
        <f t="shared" si="46"/>
        <v>8.5</v>
      </c>
      <c r="U69" s="18">
        <f t="shared" si="47"/>
        <v>12.5</v>
      </c>
    </row>
    <row r="70" spans="1:21" ht="12.75">
      <c r="A70" s="4"/>
      <c r="B70" s="75">
        <v>7</v>
      </c>
      <c r="C70" s="78">
        <v>1</v>
      </c>
      <c r="D70" s="26">
        <v>-110</v>
      </c>
      <c r="E70" s="16">
        <f t="shared" si="40"/>
        <v>4.5</v>
      </c>
      <c r="F70" s="16">
        <f t="shared" si="41"/>
        <v>2.5</v>
      </c>
      <c r="G70" s="12"/>
      <c r="H70" s="75">
        <v>7</v>
      </c>
      <c r="I70" s="78">
        <v>1</v>
      </c>
      <c r="J70" s="26">
        <v>500</v>
      </c>
      <c r="K70" s="16">
        <f t="shared" si="42"/>
        <v>7</v>
      </c>
      <c r="L70" s="16">
        <f t="shared" si="43"/>
        <v>0</v>
      </c>
      <c r="M70" s="15"/>
      <c r="N70" s="75">
        <v>7</v>
      </c>
      <c r="O70" s="78">
        <v>1</v>
      </c>
      <c r="P70" s="26">
        <v>1440</v>
      </c>
      <c r="Q70" s="16">
        <f t="shared" si="44"/>
        <v>7</v>
      </c>
      <c r="R70" s="16">
        <f t="shared" si="45"/>
        <v>0</v>
      </c>
      <c r="S70" s="4"/>
      <c r="T70" s="18">
        <f>E70+K70+Q70</f>
        <v>18.5</v>
      </c>
      <c r="U70" s="18">
        <f>F70+L70+R70</f>
        <v>2.5</v>
      </c>
    </row>
    <row r="71" spans="1:21" ht="13.5" thickBot="1">
      <c r="A71" s="4"/>
      <c r="B71" s="76">
        <v>8</v>
      </c>
      <c r="C71" s="79">
        <v>3</v>
      </c>
      <c r="D71" s="2">
        <v>200</v>
      </c>
      <c r="E71" s="19">
        <f t="shared" si="40"/>
        <v>7</v>
      </c>
      <c r="F71" s="19">
        <f t="shared" si="41"/>
        <v>0</v>
      </c>
      <c r="G71" s="12"/>
      <c r="H71" s="76">
        <v>8</v>
      </c>
      <c r="I71" s="79">
        <v>3</v>
      </c>
      <c r="J71" s="2">
        <v>100</v>
      </c>
      <c r="K71" s="19">
        <f t="shared" si="42"/>
        <v>1</v>
      </c>
      <c r="L71" s="19">
        <f t="shared" si="43"/>
        <v>6</v>
      </c>
      <c r="M71" s="15"/>
      <c r="N71" s="76">
        <v>8</v>
      </c>
      <c r="O71" s="79">
        <v>3</v>
      </c>
      <c r="P71" s="2">
        <v>1390</v>
      </c>
      <c r="Q71" s="19">
        <f t="shared" si="44"/>
        <v>5.5</v>
      </c>
      <c r="R71" s="19">
        <f t="shared" si="45"/>
        <v>1.5</v>
      </c>
      <c r="S71" s="4"/>
      <c r="T71" s="20">
        <f t="shared" si="46"/>
        <v>13.5</v>
      </c>
      <c r="U71" s="20">
        <f t="shared" si="47"/>
        <v>7.5</v>
      </c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3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3.5" thickBot="1">
      <c r="A74" s="4"/>
      <c r="B74" s="119" t="s">
        <v>25</v>
      </c>
      <c r="C74" s="120"/>
      <c r="D74" s="121" t="s">
        <v>0</v>
      </c>
      <c r="E74" s="117" t="s">
        <v>19</v>
      </c>
      <c r="F74" s="118"/>
      <c r="G74" s="12"/>
      <c r="H74" s="119" t="s">
        <v>26</v>
      </c>
      <c r="I74" s="120"/>
      <c r="J74" s="121" t="s">
        <v>0</v>
      </c>
      <c r="K74" s="117" t="s">
        <v>19</v>
      </c>
      <c r="L74" s="118"/>
      <c r="M74" s="15"/>
      <c r="N74" s="119" t="s">
        <v>27</v>
      </c>
      <c r="O74" s="120"/>
      <c r="P74" s="121" t="s">
        <v>0</v>
      </c>
      <c r="Q74" s="117" t="s">
        <v>19</v>
      </c>
      <c r="R74" s="118"/>
      <c r="S74" s="4"/>
      <c r="T74" s="125" t="s">
        <v>24</v>
      </c>
      <c r="U74" s="126"/>
    </row>
    <row r="75" spans="1:21" ht="13.5" thickBot="1">
      <c r="A75" s="4"/>
      <c r="B75" s="73" t="s">
        <v>33</v>
      </c>
      <c r="C75" s="77" t="s">
        <v>34</v>
      </c>
      <c r="D75" s="122"/>
      <c r="E75" s="27" t="s">
        <v>33</v>
      </c>
      <c r="F75" s="1" t="s">
        <v>34</v>
      </c>
      <c r="G75" s="12"/>
      <c r="H75" s="73" t="s">
        <v>33</v>
      </c>
      <c r="I75" s="77" t="s">
        <v>34</v>
      </c>
      <c r="J75" s="122"/>
      <c r="K75" s="27" t="s">
        <v>33</v>
      </c>
      <c r="L75" s="1" t="s">
        <v>34</v>
      </c>
      <c r="M75" s="15"/>
      <c r="N75" s="73" t="s">
        <v>33</v>
      </c>
      <c r="O75" s="77" t="s">
        <v>34</v>
      </c>
      <c r="P75" s="122"/>
      <c r="Q75" s="27" t="s">
        <v>33</v>
      </c>
      <c r="R75" s="1" t="s">
        <v>34</v>
      </c>
      <c r="S75" s="4"/>
      <c r="T75" s="13" t="s">
        <v>33</v>
      </c>
      <c r="U75" s="17" t="s">
        <v>34</v>
      </c>
    </row>
    <row r="76" spans="1:21" ht="12.75">
      <c r="A76" s="4"/>
      <c r="B76" s="74">
        <v>1</v>
      </c>
      <c r="C76" s="78">
        <v>3</v>
      </c>
      <c r="D76" s="26">
        <v>420</v>
      </c>
      <c r="E76" s="1">
        <f>8-RANK(D76,$D$76:$D$83)-(COUNTIF($D$76:$D$83,D76)-1)/2</f>
        <v>3.5</v>
      </c>
      <c r="F76" s="1">
        <f>7-E76</f>
        <v>3.5</v>
      </c>
      <c r="G76" s="12"/>
      <c r="H76" s="74">
        <v>1</v>
      </c>
      <c r="I76" s="78">
        <v>3</v>
      </c>
      <c r="J76" s="26">
        <v>620</v>
      </c>
      <c r="K76" s="1">
        <f>8-RANK(J76,$J$76:$J$83)-(COUNTIF($J$76:$J$83,J76)-1)/2</f>
        <v>1.5</v>
      </c>
      <c r="L76" s="1">
        <f>7-K76</f>
        <v>5.5</v>
      </c>
      <c r="M76" s="15"/>
      <c r="N76" s="74">
        <v>1</v>
      </c>
      <c r="O76" s="78">
        <v>3</v>
      </c>
      <c r="P76" s="26">
        <v>-1010</v>
      </c>
      <c r="Q76" s="1">
        <f>8-RANK(P76,$P$76:$P$83)-(COUNTIF($P$76:$P$83,P76)-1)/2</f>
        <v>3</v>
      </c>
      <c r="R76" s="1">
        <f>7-Q76</f>
        <v>4</v>
      </c>
      <c r="S76" s="4"/>
      <c r="T76" s="17">
        <f>E76+K76+Q76</f>
        <v>8</v>
      </c>
      <c r="U76" s="17">
        <f>F76+L76+R76</f>
        <v>13</v>
      </c>
    </row>
    <row r="77" spans="1:21" ht="12.75">
      <c r="A77" s="4"/>
      <c r="B77" s="75">
        <v>2</v>
      </c>
      <c r="C77" s="78">
        <v>5</v>
      </c>
      <c r="D77" s="26">
        <v>460</v>
      </c>
      <c r="E77" s="16">
        <f aca="true" t="shared" si="48" ref="E77:E83">8-RANK(D77,$D$76:$D$83)-(COUNTIF($D$76:$D$83,D77)-1)/2</f>
        <v>7</v>
      </c>
      <c r="F77" s="16">
        <f aca="true" t="shared" si="49" ref="F77:F83">7-E77</f>
        <v>0</v>
      </c>
      <c r="G77" s="12"/>
      <c r="H77" s="75">
        <v>2</v>
      </c>
      <c r="I77" s="78">
        <v>5</v>
      </c>
      <c r="J77" s="26">
        <v>690</v>
      </c>
      <c r="K77" s="16">
        <f aca="true" t="shared" si="50" ref="K77:K83">8-RANK(J77,$J$76:$J$83)-(COUNTIF($J$76:$J$83,J77)-1)/2</f>
        <v>7</v>
      </c>
      <c r="L77" s="16">
        <f aca="true" t="shared" si="51" ref="L77:L83">7-K77</f>
        <v>0</v>
      </c>
      <c r="M77" s="15"/>
      <c r="N77" s="75">
        <v>2</v>
      </c>
      <c r="O77" s="78">
        <v>5</v>
      </c>
      <c r="P77" s="26">
        <v>-510</v>
      </c>
      <c r="Q77" s="16">
        <f aca="true" t="shared" si="52" ref="Q77:Q83">8-RANK(P77,$P$76:$P$83)-(COUNTIF($P$76:$P$83,P77)-1)/2</f>
        <v>6.5</v>
      </c>
      <c r="R77" s="16">
        <f aca="true" t="shared" si="53" ref="R77:R83">7-Q77</f>
        <v>0.5</v>
      </c>
      <c r="S77" s="4"/>
      <c r="T77" s="18">
        <f aca="true" t="shared" si="54" ref="T77:T83">E77+K77+Q77</f>
        <v>20.5</v>
      </c>
      <c r="U77" s="18">
        <f aca="true" t="shared" si="55" ref="U77:U83">F77+L77+R77</f>
        <v>0.5</v>
      </c>
    </row>
    <row r="78" spans="1:21" ht="12.75">
      <c r="A78" s="4"/>
      <c r="B78" s="75">
        <v>3</v>
      </c>
      <c r="C78" s="78">
        <v>7</v>
      </c>
      <c r="D78" s="26">
        <v>420</v>
      </c>
      <c r="E78" s="16">
        <f t="shared" si="48"/>
        <v>3.5</v>
      </c>
      <c r="F78" s="16">
        <f t="shared" si="49"/>
        <v>3.5</v>
      </c>
      <c r="G78" s="12"/>
      <c r="H78" s="75">
        <v>3</v>
      </c>
      <c r="I78" s="78">
        <v>7</v>
      </c>
      <c r="J78" s="26">
        <v>650</v>
      </c>
      <c r="K78" s="16">
        <f t="shared" si="50"/>
        <v>5</v>
      </c>
      <c r="L78" s="16">
        <f t="shared" si="51"/>
        <v>2</v>
      </c>
      <c r="M78" s="15"/>
      <c r="N78" s="75">
        <v>3</v>
      </c>
      <c r="O78" s="78">
        <v>7</v>
      </c>
      <c r="P78" s="26">
        <v>-1010</v>
      </c>
      <c r="Q78" s="16">
        <f t="shared" si="52"/>
        <v>3</v>
      </c>
      <c r="R78" s="16">
        <f t="shared" si="53"/>
        <v>4</v>
      </c>
      <c r="S78" s="4"/>
      <c r="T78" s="18">
        <f t="shared" si="54"/>
        <v>11.5</v>
      </c>
      <c r="U78" s="18">
        <f t="shared" si="55"/>
        <v>9.5</v>
      </c>
    </row>
    <row r="79" spans="1:21" ht="12.75">
      <c r="A79" s="4"/>
      <c r="B79" s="75">
        <v>4</v>
      </c>
      <c r="C79" s="78">
        <v>1</v>
      </c>
      <c r="D79" s="26">
        <v>200</v>
      </c>
      <c r="E79" s="16">
        <f t="shared" si="48"/>
        <v>1</v>
      </c>
      <c r="F79" s="16">
        <f t="shared" si="49"/>
        <v>6</v>
      </c>
      <c r="G79" s="12"/>
      <c r="H79" s="75">
        <v>4</v>
      </c>
      <c r="I79" s="78">
        <v>1</v>
      </c>
      <c r="J79" s="26">
        <v>620</v>
      </c>
      <c r="K79" s="16">
        <f t="shared" si="50"/>
        <v>1.5</v>
      </c>
      <c r="L79" s="16">
        <f t="shared" si="51"/>
        <v>5.5</v>
      </c>
      <c r="M79" s="15"/>
      <c r="N79" s="75">
        <v>4</v>
      </c>
      <c r="O79" s="78">
        <v>1</v>
      </c>
      <c r="P79" s="26">
        <v>-1510</v>
      </c>
      <c r="Q79" s="16">
        <f t="shared" si="52"/>
        <v>0</v>
      </c>
      <c r="R79" s="16">
        <f t="shared" si="53"/>
        <v>7</v>
      </c>
      <c r="S79" s="4"/>
      <c r="T79" s="18">
        <f t="shared" si="54"/>
        <v>2.5</v>
      </c>
      <c r="U79" s="18">
        <f t="shared" si="55"/>
        <v>18.5</v>
      </c>
    </row>
    <row r="80" spans="1:21" ht="12.75">
      <c r="A80" s="4"/>
      <c r="B80" s="75">
        <v>5</v>
      </c>
      <c r="C80" s="78">
        <v>4</v>
      </c>
      <c r="D80" s="26">
        <v>420</v>
      </c>
      <c r="E80" s="16">
        <f t="shared" si="48"/>
        <v>3.5</v>
      </c>
      <c r="F80" s="16">
        <f t="shared" si="49"/>
        <v>3.5</v>
      </c>
      <c r="G80" s="12"/>
      <c r="H80" s="75">
        <v>5</v>
      </c>
      <c r="I80" s="78">
        <v>4</v>
      </c>
      <c r="J80" s="26">
        <v>620</v>
      </c>
      <c r="K80" s="16">
        <f t="shared" si="50"/>
        <v>1.5</v>
      </c>
      <c r="L80" s="16">
        <f t="shared" si="51"/>
        <v>5.5</v>
      </c>
      <c r="M80" s="15"/>
      <c r="N80" s="75">
        <v>5</v>
      </c>
      <c r="O80" s="78">
        <v>4</v>
      </c>
      <c r="P80" s="26">
        <v>-1010</v>
      </c>
      <c r="Q80" s="16">
        <f t="shared" si="52"/>
        <v>3</v>
      </c>
      <c r="R80" s="16">
        <f t="shared" si="53"/>
        <v>4</v>
      </c>
      <c r="S80" s="4"/>
      <c r="T80" s="18">
        <f t="shared" si="54"/>
        <v>8</v>
      </c>
      <c r="U80" s="18">
        <f t="shared" si="55"/>
        <v>13</v>
      </c>
    </row>
    <row r="81" spans="1:21" ht="12.75">
      <c r="A81" s="4"/>
      <c r="B81" s="75">
        <v>6</v>
      </c>
      <c r="C81" s="78">
        <v>6</v>
      </c>
      <c r="D81" s="26">
        <v>420</v>
      </c>
      <c r="E81" s="16">
        <f t="shared" si="48"/>
        <v>3.5</v>
      </c>
      <c r="F81" s="16">
        <f t="shared" si="49"/>
        <v>3.5</v>
      </c>
      <c r="G81" s="12"/>
      <c r="H81" s="75">
        <v>6</v>
      </c>
      <c r="I81" s="78">
        <v>6</v>
      </c>
      <c r="J81" s="26">
        <v>650</v>
      </c>
      <c r="K81" s="16">
        <f t="shared" si="50"/>
        <v>5</v>
      </c>
      <c r="L81" s="16">
        <f t="shared" si="51"/>
        <v>2</v>
      </c>
      <c r="M81" s="15"/>
      <c r="N81" s="75">
        <v>6</v>
      </c>
      <c r="O81" s="78">
        <v>6</v>
      </c>
      <c r="P81" s="26">
        <v>-1010</v>
      </c>
      <c r="Q81" s="16">
        <f t="shared" si="52"/>
        <v>3</v>
      </c>
      <c r="R81" s="16">
        <f t="shared" si="53"/>
        <v>4</v>
      </c>
      <c r="S81" s="4"/>
      <c r="T81" s="18">
        <f t="shared" si="54"/>
        <v>11.5</v>
      </c>
      <c r="U81" s="18">
        <f t="shared" si="55"/>
        <v>9.5</v>
      </c>
    </row>
    <row r="82" spans="1:21" ht="12.75">
      <c r="A82" s="4"/>
      <c r="B82" s="75">
        <v>7</v>
      </c>
      <c r="C82" s="78">
        <v>8</v>
      </c>
      <c r="D82" s="26">
        <v>450</v>
      </c>
      <c r="E82" s="16">
        <f t="shared" si="48"/>
        <v>6</v>
      </c>
      <c r="F82" s="16">
        <f t="shared" si="49"/>
        <v>1</v>
      </c>
      <c r="G82" s="12"/>
      <c r="H82" s="75">
        <v>7</v>
      </c>
      <c r="I82" s="78">
        <v>8</v>
      </c>
      <c r="J82" s="26">
        <v>620</v>
      </c>
      <c r="K82" s="16">
        <f t="shared" si="50"/>
        <v>1.5</v>
      </c>
      <c r="L82" s="16">
        <f t="shared" si="51"/>
        <v>5.5</v>
      </c>
      <c r="M82" s="15"/>
      <c r="N82" s="75">
        <v>7</v>
      </c>
      <c r="O82" s="78">
        <v>8</v>
      </c>
      <c r="P82" s="26">
        <v>-510</v>
      </c>
      <c r="Q82" s="16">
        <f t="shared" si="52"/>
        <v>6.5</v>
      </c>
      <c r="R82" s="16">
        <f t="shared" si="53"/>
        <v>0.5</v>
      </c>
      <c r="S82" s="4"/>
      <c r="T82" s="18">
        <f>E82+K82+Q82</f>
        <v>14</v>
      </c>
      <c r="U82" s="18">
        <f>F82+L82+R82</f>
        <v>7</v>
      </c>
    </row>
    <row r="83" spans="1:21" ht="13.5" thickBot="1">
      <c r="A83" s="4"/>
      <c r="B83" s="76">
        <v>8</v>
      </c>
      <c r="C83" s="79">
        <v>2</v>
      </c>
      <c r="D83" s="2">
        <v>-50</v>
      </c>
      <c r="E83" s="19">
        <f t="shared" si="48"/>
        <v>0</v>
      </c>
      <c r="F83" s="19">
        <f t="shared" si="49"/>
        <v>7</v>
      </c>
      <c r="G83" s="12"/>
      <c r="H83" s="76">
        <v>8</v>
      </c>
      <c r="I83" s="79">
        <v>2</v>
      </c>
      <c r="J83" s="2">
        <v>650</v>
      </c>
      <c r="K83" s="19">
        <f t="shared" si="50"/>
        <v>5</v>
      </c>
      <c r="L83" s="19">
        <f t="shared" si="51"/>
        <v>2</v>
      </c>
      <c r="M83" s="15"/>
      <c r="N83" s="76">
        <v>8</v>
      </c>
      <c r="O83" s="79">
        <v>2</v>
      </c>
      <c r="P83" s="2">
        <v>-1010</v>
      </c>
      <c r="Q83" s="19">
        <f t="shared" si="52"/>
        <v>3</v>
      </c>
      <c r="R83" s="19">
        <f t="shared" si="53"/>
        <v>4</v>
      </c>
      <c r="S83" s="4"/>
      <c r="T83" s="20">
        <f t="shared" si="54"/>
        <v>8</v>
      </c>
      <c r="U83" s="20">
        <f t="shared" si="55"/>
        <v>13</v>
      </c>
    </row>
    <row r="84" spans="1:19" ht="12.75">
      <c r="A84" s="4"/>
      <c r="B84" s="28"/>
      <c r="C84" s="14"/>
      <c r="D84" s="29"/>
      <c r="E84" s="15"/>
      <c r="F84" s="15"/>
      <c r="G84" s="12"/>
      <c r="H84" s="28"/>
      <c r="I84" s="14"/>
      <c r="J84" s="4"/>
      <c r="K84" s="15"/>
      <c r="L84" s="15"/>
      <c r="M84" s="15"/>
      <c r="N84" s="28"/>
      <c r="O84" s="14"/>
      <c r="P84" s="4"/>
      <c r="Q84" s="15"/>
      <c r="R84" s="15"/>
      <c r="S84" s="4"/>
    </row>
    <row r="85" spans="1:19" ht="13.5" thickBot="1">
      <c r="A85" s="4"/>
      <c r="B85" s="28"/>
      <c r="C85" s="14"/>
      <c r="D85" s="29"/>
      <c r="E85" s="15"/>
      <c r="F85" s="15"/>
      <c r="G85" s="12"/>
      <c r="H85" s="28"/>
      <c r="I85" s="14"/>
      <c r="J85" s="29"/>
      <c r="K85" s="15"/>
      <c r="L85" s="15"/>
      <c r="M85" s="15"/>
      <c r="N85" s="28"/>
      <c r="O85" s="14"/>
      <c r="P85" s="29"/>
      <c r="Q85" s="15"/>
      <c r="R85" s="15"/>
      <c r="S85" s="4"/>
    </row>
    <row r="86" spans="1:21" ht="13.5" thickBot="1">
      <c r="A86" s="4"/>
      <c r="B86" s="119" t="s">
        <v>30</v>
      </c>
      <c r="C86" s="120"/>
      <c r="D86" s="121" t="s">
        <v>0</v>
      </c>
      <c r="E86" s="117" t="s">
        <v>19</v>
      </c>
      <c r="F86" s="118"/>
      <c r="G86" s="12"/>
      <c r="H86" s="119" t="s">
        <v>31</v>
      </c>
      <c r="I86" s="120"/>
      <c r="J86" s="121" t="s">
        <v>0</v>
      </c>
      <c r="K86" s="117" t="s">
        <v>19</v>
      </c>
      <c r="L86" s="118"/>
      <c r="M86" s="15"/>
      <c r="N86" s="119" t="s">
        <v>32</v>
      </c>
      <c r="O86" s="120"/>
      <c r="P86" s="121" t="s">
        <v>0</v>
      </c>
      <c r="Q86" s="117" t="s">
        <v>19</v>
      </c>
      <c r="R86" s="118"/>
      <c r="S86" s="4"/>
      <c r="T86" s="125" t="s">
        <v>24</v>
      </c>
      <c r="U86" s="126"/>
    </row>
    <row r="87" spans="1:21" ht="13.5" thickBot="1">
      <c r="A87" s="4"/>
      <c r="B87" s="73" t="s">
        <v>33</v>
      </c>
      <c r="C87" s="77" t="s">
        <v>34</v>
      </c>
      <c r="D87" s="122"/>
      <c r="E87" s="27" t="s">
        <v>33</v>
      </c>
      <c r="F87" s="1" t="s">
        <v>34</v>
      </c>
      <c r="G87" s="12"/>
      <c r="H87" s="73" t="s">
        <v>33</v>
      </c>
      <c r="I87" s="77" t="s">
        <v>34</v>
      </c>
      <c r="J87" s="122"/>
      <c r="K87" s="27" t="s">
        <v>33</v>
      </c>
      <c r="L87" s="1" t="s">
        <v>34</v>
      </c>
      <c r="M87" s="15"/>
      <c r="N87" s="73" t="s">
        <v>33</v>
      </c>
      <c r="O87" s="77" t="s">
        <v>34</v>
      </c>
      <c r="P87" s="122"/>
      <c r="Q87" s="27" t="s">
        <v>33</v>
      </c>
      <c r="R87" s="1" t="s">
        <v>34</v>
      </c>
      <c r="S87" s="4"/>
      <c r="T87" s="13" t="s">
        <v>33</v>
      </c>
      <c r="U87" s="17" t="s">
        <v>34</v>
      </c>
    </row>
    <row r="88" spans="1:21" ht="12.75">
      <c r="A88" s="4"/>
      <c r="B88" s="74">
        <v>1</v>
      </c>
      <c r="C88" s="78">
        <v>2</v>
      </c>
      <c r="D88" s="26">
        <v>-630</v>
      </c>
      <c r="E88" s="1">
        <f>8-RANK(D88,$D$88:$D$95)-(COUNTIF($D$88:$D$95,D88)-1)/2</f>
        <v>0</v>
      </c>
      <c r="F88" s="1">
        <f>7-E88</f>
        <v>7</v>
      </c>
      <c r="G88" s="12"/>
      <c r="H88" s="74">
        <v>1</v>
      </c>
      <c r="I88" s="78">
        <v>2</v>
      </c>
      <c r="J88" s="26">
        <v>-630</v>
      </c>
      <c r="K88" s="1">
        <f>8-RANK(J88,$J$88:$J$95)-(COUNTIF($J$88:$J$95,J88)-1)/2</f>
        <v>1.5</v>
      </c>
      <c r="L88" s="1">
        <f>7-K88</f>
        <v>5.5</v>
      </c>
      <c r="M88" s="15"/>
      <c r="N88" s="74">
        <v>1</v>
      </c>
      <c r="O88" s="78">
        <v>2</v>
      </c>
      <c r="P88" s="26">
        <v>-110</v>
      </c>
      <c r="Q88" s="1">
        <f>8-RANK(P88,$P$88:$P$95)-(COUNTIF($P$88:$P$95,P88)-1)/2</f>
        <v>1</v>
      </c>
      <c r="R88" s="1">
        <f>7-Q88</f>
        <v>6</v>
      </c>
      <c r="S88" s="4"/>
      <c r="T88" s="17">
        <f aca="true" t="shared" si="56" ref="T88:U95">E88+K88+Q88</f>
        <v>2.5</v>
      </c>
      <c r="U88" s="17">
        <f t="shared" si="56"/>
        <v>18.5</v>
      </c>
    </row>
    <row r="89" spans="1:21" ht="12.75">
      <c r="A89" s="4"/>
      <c r="B89" s="75">
        <v>2</v>
      </c>
      <c r="C89" s="78">
        <v>4</v>
      </c>
      <c r="D89" s="26">
        <v>200</v>
      </c>
      <c r="E89" s="16">
        <f aca="true" t="shared" si="57" ref="E89:E95">8-RANK(D89,$D$88:$D$95)-(COUNTIF($D$88:$D$95,D89)-1)/2</f>
        <v>7</v>
      </c>
      <c r="F89" s="16">
        <f aca="true" t="shared" si="58" ref="F89:F95">7-E89</f>
        <v>0</v>
      </c>
      <c r="G89" s="12"/>
      <c r="H89" s="75">
        <v>2</v>
      </c>
      <c r="I89" s="78">
        <v>4</v>
      </c>
      <c r="J89" s="26">
        <v>-630</v>
      </c>
      <c r="K89" s="16">
        <f aca="true" t="shared" si="59" ref="K89:K95">8-RANK(J89,$J$88:$J$95)-(COUNTIF($J$88:$J$95,J89)-1)/2</f>
        <v>1.5</v>
      </c>
      <c r="L89" s="16">
        <f aca="true" t="shared" si="60" ref="L89:L95">7-K89</f>
        <v>5.5</v>
      </c>
      <c r="M89" s="15"/>
      <c r="N89" s="75">
        <v>2</v>
      </c>
      <c r="O89" s="78">
        <v>4</v>
      </c>
      <c r="P89" s="26">
        <v>-150</v>
      </c>
      <c r="Q89" s="16">
        <f aca="true" t="shared" si="61" ref="Q89:Q95">8-RANK(P89,$P$88:$P$95)-(COUNTIF($P$88:$P$95,P89)-1)/2</f>
        <v>0</v>
      </c>
      <c r="R89" s="16">
        <f aca="true" t="shared" si="62" ref="R89:R95">7-Q89</f>
        <v>7</v>
      </c>
      <c r="S89" s="4"/>
      <c r="T89" s="18">
        <f t="shared" si="56"/>
        <v>8.5</v>
      </c>
      <c r="U89" s="18">
        <f t="shared" si="56"/>
        <v>12.5</v>
      </c>
    </row>
    <row r="90" spans="1:21" ht="12.75">
      <c r="A90" s="4"/>
      <c r="B90" s="75">
        <v>3</v>
      </c>
      <c r="C90" s="78">
        <v>6</v>
      </c>
      <c r="D90" s="26">
        <v>-600</v>
      </c>
      <c r="E90" s="16">
        <f t="shared" si="57"/>
        <v>2</v>
      </c>
      <c r="F90" s="16">
        <f t="shared" si="58"/>
        <v>5</v>
      </c>
      <c r="G90" s="12"/>
      <c r="H90" s="75">
        <v>3</v>
      </c>
      <c r="I90" s="78">
        <v>6</v>
      </c>
      <c r="J90" s="26">
        <v>-630</v>
      </c>
      <c r="K90" s="16">
        <f t="shared" si="59"/>
        <v>1.5</v>
      </c>
      <c r="L90" s="16">
        <f t="shared" si="60"/>
        <v>5.5</v>
      </c>
      <c r="M90" s="15"/>
      <c r="N90" s="75">
        <v>3</v>
      </c>
      <c r="O90" s="78">
        <v>6</v>
      </c>
      <c r="P90" s="26">
        <v>150</v>
      </c>
      <c r="Q90" s="16">
        <f t="shared" si="61"/>
        <v>7</v>
      </c>
      <c r="R90" s="16">
        <f t="shared" si="62"/>
        <v>0</v>
      </c>
      <c r="S90" s="4"/>
      <c r="T90" s="18">
        <f t="shared" si="56"/>
        <v>10.5</v>
      </c>
      <c r="U90" s="18">
        <f t="shared" si="56"/>
        <v>10.5</v>
      </c>
    </row>
    <row r="91" spans="1:21" ht="12.75">
      <c r="A91" s="4"/>
      <c r="B91" s="75">
        <v>4</v>
      </c>
      <c r="C91" s="78">
        <v>8</v>
      </c>
      <c r="D91" s="26">
        <v>-140</v>
      </c>
      <c r="E91" s="16">
        <f t="shared" si="57"/>
        <v>3</v>
      </c>
      <c r="F91" s="16">
        <f t="shared" si="58"/>
        <v>4</v>
      </c>
      <c r="G91" s="12"/>
      <c r="H91" s="75">
        <v>4</v>
      </c>
      <c r="I91" s="78">
        <v>8</v>
      </c>
      <c r="J91" s="26">
        <v>-150</v>
      </c>
      <c r="K91" s="16">
        <f t="shared" si="59"/>
        <v>6</v>
      </c>
      <c r="L91" s="16">
        <f t="shared" si="60"/>
        <v>1</v>
      </c>
      <c r="M91" s="15"/>
      <c r="N91" s="75">
        <v>4</v>
      </c>
      <c r="O91" s="78">
        <v>8</v>
      </c>
      <c r="P91" s="26">
        <v>-80</v>
      </c>
      <c r="Q91" s="16">
        <f t="shared" si="61"/>
        <v>3.5</v>
      </c>
      <c r="R91" s="16">
        <f t="shared" si="62"/>
        <v>3.5</v>
      </c>
      <c r="S91" s="4"/>
      <c r="T91" s="18">
        <f t="shared" si="56"/>
        <v>12.5</v>
      </c>
      <c r="U91" s="18">
        <f t="shared" si="56"/>
        <v>8.5</v>
      </c>
    </row>
    <row r="92" spans="1:21" ht="12.75">
      <c r="A92" s="4"/>
      <c r="B92" s="75">
        <v>5</v>
      </c>
      <c r="C92" s="78">
        <v>3</v>
      </c>
      <c r="D92" s="26">
        <v>-130</v>
      </c>
      <c r="E92" s="16">
        <f t="shared" si="57"/>
        <v>4.5</v>
      </c>
      <c r="F92" s="16">
        <f t="shared" si="58"/>
        <v>2.5</v>
      </c>
      <c r="G92" s="12"/>
      <c r="H92" s="75">
        <v>5</v>
      </c>
      <c r="I92" s="78">
        <v>3</v>
      </c>
      <c r="J92" s="26">
        <v>-630</v>
      </c>
      <c r="K92" s="16">
        <f t="shared" si="59"/>
        <v>1.5</v>
      </c>
      <c r="L92" s="16">
        <f t="shared" si="60"/>
        <v>5.5</v>
      </c>
      <c r="M92" s="15"/>
      <c r="N92" s="75">
        <v>5</v>
      </c>
      <c r="O92" s="78">
        <v>3</v>
      </c>
      <c r="P92" s="26">
        <v>-80</v>
      </c>
      <c r="Q92" s="16">
        <f t="shared" si="61"/>
        <v>3.5</v>
      </c>
      <c r="R92" s="16">
        <f t="shared" si="62"/>
        <v>3.5</v>
      </c>
      <c r="S92" s="4"/>
      <c r="T92" s="18">
        <f t="shared" si="56"/>
        <v>9.5</v>
      </c>
      <c r="U92" s="18">
        <f t="shared" si="56"/>
        <v>11.5</v>
      </c>
    </row>
    <row r="93" spans="1:21" ht="12.75">
      <c r="A93" s="4"/>
      <c r="B93" s="75">
        <v>6</v>
      </c>
      <c r="C93" s="78">
        <v>5</v>
      </c>
      <c r="D93" s="26">
        <v>-130</v>
      </c>
      <c r="E93" s="16">
        <f t="shared" si="57"/>
        <v>4.5</v>
      </c>
      <c r="F93" s="16">
        <f t="shared" si="58"/>
        <v>2.5</v>
      </c>
      <c r="G93" s="12"/>
      <c r="H93" s="75">
        <v>6</v>
      </c>
      <c r="I93" s="78">
        <v>5</v>
      </c>
      <c r="J93" s="26">
        <v>-180</v>
      </c>
      <c r="K93" s="16">
        <f t="shared" si="59"/>
        <v>5</v>
      </c>
      <c r="L93" s="16">
        <f t="shared" si="60"/>
        <v>2</v>
      </c>
      <c r="M93" s="15"/>
      <c r="N93" s="75">
        <v>6</v>
      </c>
      <c r="O93" s="78">
        <v>5</v>
      </c>
      <c r="P93" s="26">
        <v>50</v>
      </c>
      <c r="Q93" s="16">
        <f t="shared" si="61"/>
        <v>5.5</v>
      </c>
      <c r="R93" s="16">
        <f t="shared" si="62"/>
        <v>1.5</v>
      </c>
      <c r="S93" s="4"/>
      <c r="T93" s="18">
        <f t="shared" si="56"/>
        <v>15</v>
      </c>
      <c r="U93" s="18">
        <f t="shared" si="56"/>
        <v>6</v>
      </c>
    </row>
    <row r="94" spans="1:21" ht="12.75">
      <c r="A94" s="4"/>
      <c r="B94" s="75">
        <v>7</v>
      </c>
      <c r="C94" s="78">
        <v>7</v>
      </c>
      <c r="D94" s="26">
        <v>-110</v>
      </c>
      <c r="E94" s="16">
        <f t="shared" si="57"/>
        <v>6</v>
      </c>
      <c r="F94" s="16">
        <f t="shared" si="58"/>
        <v>1</v>
      </c>
      <c r="G94" s="12"/>
      <c r="H94" s="75">
        <v>7</v>
      </c>
      <c r="I94" s="78">
        <v>7</v>
      </c>
      <c r="J94" s="26">
        <v>-100</v>
      </c>
      <c r="K94" s="16">
        <f t="shared" si="59"/>
        <v>7</v>
      </c>
      <c r="L94" s="16">
        <f t="shared" si="60"/>
        <v>0</v>
      </c>
      <c r="M94" s="15"/>
      <c r="N94" s="75">
        <v>7</v>
      </c>
      <c r="O94" s="78">
        <v>7</v>
      </c>
      <c r="P94" s="26">
        <v>50</v>
      </c>
      <c r="Q94" s="16">
        <f t="shared" si="61"/>
        <v>5.5</v>
      </c>
      <c r="R94" s="16">
        <f t="shared" si="62"/>
        <v>1.5</v>
      </c>
      <c r="S94" s="4"/>
      <c r="T94" s="18">
        <f t="shared" si="56"/>
        <v>18.5</v>
      </c>
      <c r="U94" s="18">
        <f t="shared" si="56"/>
        <v>2.5</v>
      </c>
    </row>
    <row r="95" spans="1:21" ht="13.5" thickBot="1">
      <c r="A95" s="4"/>
      <c r="B95" s="76">
        <v>8</v>
      </c>
      <c r="C95" s="79">
        <v>1</v>
      </c>
      <c r="D95" s="2">
        <v>-620</v>
      </c>
      <c r="E95" s="19">
        <f t="shared" si="57"/>
        <v>1</v>
      </c>
      <c r="F95" s="19">
        <f t="shared" si="58"/>
        <v>6</v>
      </c>
      <c r="G95" s="12"/>
      <c r="H95" s="76">
        <v>8</v>
      </c>
      <c r="I95" s="79">
        <v>1</v>
      </c>
      <c r="J95" s="2">
        <v>-600</v>
      </c>
      <c r="K95" s="19">
        <f t="shared" si="59"/>
        <v>4</v>
      </c>
      <c r="L95" s="19">
        <f t="shared" si="60"/>
        <v>3</v>
      </c>
      <c r="M95" s="15"/>
      <c r="N95" s="76">
        <v>8</v>
      </c>
      <c r="O95" s="79">
        <v>1</v>
      </c>
      <c r="P95" s="2">
        <v>-90</v>
      </c>
      <c r="Q95" s="19">
        <f t="shared" si="61"/>
        <v>2</v>
      </c>
      <c r="R95" s="19">
        <f t="shared" si="62"/>
        <v>5</v>
      </c>
      <c r="S95" s="4"/>
      <c r="T95" s="20">
        <f t="shared" si="56"/>
        <v>7</v>
      </c>
      <c r="U95" s="20">
        <f t="shared" si="56"/>
        <v>14</v>
      </c>
    </row>
    <row r="96" spans="1:19" ht="12.75">
      <c r="A96" s="4"/>
      <c r="B96" s="28"/>
      <c r="C96" s="14"/>
      <c r="D96" s="4"/>
      <c r="E96" s="15"/>
      <c r="F96" s="15"/>
      <c r="G96" s="12"/>
      <c r="H96" s="28"/>
      <c r="I96" s="14"/>
      <c r="J96" s="4"/>
      <c r="K96" s="15"/>
      <c r="L96" s="15"/>
      <c r="M96" s="15"/>
      <c r="N96" s="28"/>
      <c r="O96" s="14"/>
      <c r="P96" s="4"/>
      <c r="Q96" s="15"/>
      <c r="R96" s="15"/>
      <c r="S96" s="4"/>
    </row>
    <row r="97" spans="1:19" ht="12.75">
      <c r="A97" s="4"/>
      <c r="B97" s="28"/>
      <c r="C97" s="14"/>
      <c r="D97" s="29"/>
      <c r="E97" s="15"/>
      <c r="F97" s="15"/>
      <c r="G97" s="12"/>
      <c r="H97" s="28"/>
      <c r="I97" s="14"/>
      <c r="J97" s="29"/>
      <c r="K97" s="15"/>
      <c r="L97" s="15"/>
      <c r="M97" s="15"/>
      <c r="N97" s="28"/>
      <c r="O97" s="14"/>
      <c r="P97" s="29"/>
      <c r="Q97" s="15"/>
      <c r="R97" s="15"/>
      <c r="S97" s="4"/>
    </row>
    <row r="98" spans="1:19" ht="12.75">
      <c r="A98" s="4"/>
      <c r="B98" s="28"/>
      <c r="C98" s="14"/>
      <c r="D98" s="29"/>
      <c r="E98" s="15"/>
      <c r="F98" s="15"/>
      <c r="G98" s="12"/>
      <c r="H98" s="28"/>
      <c r="I98" s="14"/>
      <c r="J98" s="29"/>
      <c r="K98" s="15"/>
      <c r="L98" s="15"/>
      <c r="M98" s="15"/>
      <c r="N98" s="28"/>
      <c r="O98" s="14"/>
      <c r="P98" s="29"/>
      <c r="Q98" s="15"/>
      <c r="R98" s="15"/>
      <c r="S98" s="4"/>
    </row>
    <row r="99" spans="1:19" ht="13.5" thickBot="1">
      <c r="A99" s="4"/>
      <c r="B99" s="28"/>
      <c r="C99" s="14"/>
      <c r="D99" s="29"/>
      <c r="E99" s="15"/>
      <c r="F99" s="15"/>
      <c r="G99" s="12"/>
      <c r="H99" s="28"/>
      <c r="I99" s="14"/>
      <c r="J99" s="29"/>
      <c r="K99" s="15"/>
      <c r="L99" s="15"/>
      <c r="M99" s="15"/>
      <c r="N99" s="15"/>
      <c r="O99" s="15"/>
      <c r="P99" s="15"/>
      <c r="Q99" s="15"/>
      <c r="R99" s="15"/>
      <c r="S99" s="4"/>
    </row>
    <row r="100" spans="1:21" ht="13.5" thickBot="1">
      <c r="A100" s="4"/>
      <c r="B100" s="97" t="s">
        <v>28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4"/>
      <c r="P100" s="4"/>
      <c r="T100" s="4"/>
      <c r="U100" s="4"/>
    </row>
    <row r="101" spans="1:21" ht="13.5" thickBot="1">
      <c r="A101" s="4"/>
      <c r="B101" s="46" t="s">
        <v>20</v>
      </c>
      <c r="C101" s="47" t="s">
        <v>21</v>
      </c>
      <c r="D101" s="109" t="s">
        <v>23</v>
      </c>
      <c r="E101" s="110"/>
      <c r="F101" s="110"/>
      <c r="G101" s="110"/>
      <c r="H101" s="111"/>
      <c r="I101" s="48" t="s">
        <v>0</v>
      </c>
      <c r="J101" s="83" t="s">
        <v>54</v>
      </c>
      <c r="K101" s="83" t="s">
        <v>55</v>
      </c>
      <c r="L101" s="85" t="s">
        <v>22</v>
      </c>
      <c r="M101" s="123" t="s">
        <v>53</v>
      </c>
      <c r="N101" s="124"/>
      <c r="T101" s="4"/>
      <c r="U101" s="4"/>
    </row>
    <row r="102" spans="1:21" ht="12.75">
      <c r="A102" s="4"/>
      <c r="B102" s="31">
        <f aca="true" t="shared" si="63" ref="B102:B109">RANK(L102,$L$102:$L$109)</f>
        <v>3</v>
      </c>
      <c r="C102" s="30">
        <v>1</v>
      </c>
      <c r="D102" s="114" t="s">
        <v>62</v>
      </c>
      <c r="E102" s="115"/>
      <c r="F102" s="115"/>
      <c r="G102" s="115"/>
      <c r="H102" s="116"/>
      <c r="I102" s="93">
        <f aca="true" t="shared" si="64" ref="I102:I109">T4+T16+T28+T40+T52+T64+T76+T88</f>
        <v>89</v>
      </c>
      <c r="J102" s="80"/>
      <c r="K102" s="32">
        <f>I102+J102</f>
        <v>89</v>
      </c>
      <c r="L102" s="41">
        <f>K102/1.68</f>
        <v>52.97619047619048</v>
      </c>
      <c r="M102" s="102">
        <f>RANK(L102,($L$102:$L$109,$L$115:$L$122))</f>
        <v>6</v>
      </c>
      <c r="N102" s="103"/>
      <c r="T102" s="4"/>
      <c r="U102" s="4"/>
    </row>
    <row r="103" spans="1:21" ht="12.75">
      <c r="A103" s="4"/>
      <c r="B103" s="33">
        <f t="shared" si="63"/>
        <v>4</v>
      </c>
      <c r="C103" s="34">
        <v>2</v>
      </c>
      <c r="D103" s="104" t="s">
        <v>63</v>
      </c>
      <c r="E103" s="105"/>
      <c r="F103" s="105"/>
      <c r="G103" s="105"/>
      <c r="H103" s="106"/>
      <c r="I103" s="39">
        <f t="shared" si="64"/>
        <v>88.5</v>
      </c>
      <c r="J103" s="81"/>
      <c r="K103" s="35">
        <f aca="true" t="shared" si="65" ref="K103:K109">I103+J103</f>
        <v>88.5</v>
      </c>
      <c r="L103" s="42">
        <f aca="true" t="shared" si="66" ref="L103:L109">K103/1.68</f>
        <v>52.67857142857143</v>
      </c>
      <c r="M103" s="98">
        <f>RANK(L103,($L$102:$L$109,$L$115:$L$122))</f>
        <v>7</v>
      </c>
      <c r="N103" s="99"/>
      <c r="T103" s="4"/>
      <c r="U103" s="4"/>
    </row>
    <row r="104" spans="1:21" ht="12.75">
      <c r="A104" s="4"/>
      <c r="B104" s="33">
        <f t="shared" si="63"/>
        <v>7</v>
      </c>
      <c r="C104" s="34">
        <v>3</v>
      </c>
      <c r="D104" s="104" t="s">
        <v>64</v>
      </c>
      <c r="E104" s="105"/>
      <c r="F104" s="105"/>
      <c r="G104" s="105"/>
      <c r="H104" s="106"/>
      <c r="I104" s="39">
        <f t="shared" si="64"/>
        <v>73</v>
      </c>
      <c r="J104" s="81"/>
      <c r="K104" s="35">
        <f t="shared" si="65"/>
        <v>73</v>
      </c>
      <c r="L104" s="42">
        <f t="shared" si="66"/>
        <v>43.452380952380956</v>
      </c>
      <c r="M104" s="98">
        <f>RANK(L104,($L$102:$L$109,$L$115:$L$122))</f>
        <v>13</v>
      </c>
      <c r="N104" s="99"/>
      <c r="T104" s="4"/>
      <c r="U104" s="4"/>
    </row>
    <row r="105" spans="1:21" ht="12.75">
      <c r="A105" s="4"/>
      <c r="B105" s="33">
        <f t="shared" si="63"/>
        <v>5</v>
      </c>
      <c r="C105" s="34">
        <v>4</v>
      </c>
      <c r="D105" s="104" t="s">
        <v>65</v>
      </c>
      <c r="E105" s="105"/>
      <c r="F105" s="105"/>
      <c r="G105" s="105"/>
      <c r="H105" s="106"/>
      <c r="I105" s="39">
        <f t="shared" si="64"/>
        <v>82.5</v>
      </c>
      <c r="J105" s="81"/>
      <c r="K105" s="35">
        <f t="shared" si="65"/>
        <v>82.5</v>
      </c>
      <c r="L105" s="42">
        <f t="shared" si="66"/>
        <v>49.10714285714286</v>
      </c>
      <c r="M105" s="98">
        <f>RANK(L105,($L$102:$L$109,$L$115:$L$122))</f>
        <v>10</v>
      </c>
      <c r="N105" s="99"/>
      <c r="T105" s="4"/>
      <c r="U105" s="4"/>
    </row>
    <row r="106" spans="1:21" ht="12.75">
      <c r="A106" s="4"/>
      <c r="B106" s="33">
        <f t="shared" si="63"/>
        <v>6</v>
      </c>
      <c r="C106" s="34">
        <v>5</v>
      </c>
      <c r="D106" s="90" t="s">
        <v>59</v>
      </c>
      <c r="E106" s="91"/>
      <c r="F106" s="91"/>
      <c r="G106" s="91"/>
      <c r="H106" s="92"/>
      <c r="I106" s="39">
        <f t="shared" si="64"/>
        <v>73.5</v>
      </c>
      <c r="J106" s="81"/>
      <c r="K106" s="35">
        <f t="shared" si="65"/>
        <v>73.5</v>
      </c>
      <c r="L106" s="42">
        <f t="shared" si="66"/>
        <v>43.75</v>
      </c>
      <c r="M106" s="98">
        <f>RANK(L106,($L$102:$L$109,$L$115:$L$122))</f>
        <v>12</v>
      </c>
      <c r="N106" s="99"/>
      <c r="T106" s="4"/>
      <c r="U106" s="4"/>
    </row>
    <row r="107" spans="1:21" ht="12.75">
      <c r="A107" s="4"/>
      <c r="B107" s="33">
        <f t="shared" si="63"/>
        <v>8</v>
      </c>
      <c r="C107" s="34">
        <v>6</v>
      </c>
      <c r="D107" s="90" t="s">
        <v>67</v>
      </c>
      <c r="E107" s="91"/>
      <c r="F107" s="91"/>
      <c r="G107" s="91"/>
      <c r="H107" s="92"/>
      <c r="I107" s="39">
        <f t="shared" si="64"/>
        <v>65</v>
      </c>
      <c r="J107" s="81"/>
      <c r="K107" s="35">
        <f t="shared" si="65"/>
        <v>65</v>
      </c>
      <c r="L107" s="42">
        <f t="shared" si="66"/>
        <v>38.69047619047619</v>
      </c>
      <c r="M107" s="98">
        <f>RANK(L107,($L$102:$L$109,$L$115:$L$122))</f>
        <v>15</v>
      </c>
      <c r="N107" s="99"/>
      <c r="T107" s="4"/>
      <c r="U107" s="4"/>
    </row>
    <row r="108" spans="1:21" ht="12.75">
      <c r="A108" s="4"/>
      <c r="B108" s="33">
        <f t="shared" si="63"/>
        <v>2</v>
      </c>
      <c r="C108" s="34">
        <v>7</v>
      </c>
      <c r="D108" s="104" t="s">
        <v>68</v>
      </c>
      <c r="E108" s="105"/>
      <c r="F108" s="105"/>
      <c r="G108" s="105"/>
      <c r="H108" s="106"/>
      <c r="I108" s="39">
        <f t="shared" si="64"/>
        <v>98.5</v>
      </c>
      <c r="J108" s="81"/>
      <c r="K108" s="35">
        <f t="shared" si="65"/>
        <v>98.5</v>
      </c>
      <c r="L108" s="42">
        <f t="shared" si="66"/>
        <v>58.63095238095238</v>
      </c>
      <c r="M108" s="98">
        <f>RANK(L108,($L$102:$L$109,$L$115:$L$122))</f>
        <v>4</v>
      </c>
      <c r="N108" s="99"/>
      <c r="T108" s="4"/>
      <c r="U108" s="4"/>
    </row>
    <row r="109" spans="1:21" ht="13.5" thickBot="1">
      <c r="A109" s="4"/>
      <c r="B109" s="36">
        <f t="shared" si="63"/>
        <v>1</v>
      </c>
      <c r="C109" s="37">
        <v>8</v>
      </c>
      <c r="D109" s="94" t="s">
        <v>69</v>
      </c>
      <c r="E109" s="95"/>
      <c r="F109" s="95"/>
      <c r="G109" s="95"/>
      <c r="H109" s="96"/>
      <c r="I109" s="40">
        <f t="shared" si="64"/>
        <v>102</v>
      </c>
      <c r="J109" s="82"/>
      <c r="K109" s="38">
        <f t="shared" si="65"/>
        <v>102</v>
      </c>
      <c r="L109" s="43">
        <f t="shared" si="66"/>
        <v>60.714285714285715</v>
      </c>
      <c r="M109" s="100">
        <f>RANK(L109,($L$102:$L$109,$L$115:$L$122))</f>
        <v>3</v>
      </c>
      <c r="N109" s="101"/>
      <c r="S109" s="4"/>
      <c r="T109" s="4"/>
      <c r="U109" s="4"/>
    </row>
    <row r="110" spans="1:21" ht="12.75">
      <c r="A110" s="4"/>
      <c r="G110" s="44"/>
      <c r="H110" s="44"/>
      <c r="I110" s="4"/>
      <c r="J110" s="4"/>
      <c r="K110" s="4"/>
      <c r="L110" s="4"/>
      <c r="M110" s="4"/>
      <c r="N110" s="4"/>
      <c r="O110" s="4"/>
      <c r="S110" s="4"/>
      <c r="T110" s="4"/>
      <c r="U110" s="4"/>
    </row>
    <row r="111" spans="1:21" ht="12.75">
      <c r="A111" s="4"/>
      <c r="I111" s="4"/>
      <c r="J111" s="4"/>
      <c r="K111" s="4"/>
      <c r="L111" s="4"/>
      <c r="M111" s="4"/>
      <c r="N111" s="4"/>
      <c r="O111" s="4"/>
      <c r="S111" s="4"/>
      <c r="T111" s="4"/>
      <c r="U111" s="4"/>
    </row>
    <row r="112" spans="1:21" ht="13.5" thickBot="1">
      <c r="A112" s="4"/>
      <c r="I112" s="4"/>
      <c r="J112" s="4"/>
      <c r="K112" s="4"/>
      <c r="L112" s="4"/>
      <c r="M112" s="4"/>
      <c r="N112" s="4"/>
      <c r="O112" s="4"/>
      <c r="S112" s="4"/>
      <c r="T112" s="4"/>
      <c r="U112" s="4"/>
    </row>
    <row r="113" spans="1:21" ht="13.5" thickBot="1">
      <c r="A113" s="4"/>
      <c r="B113" s="97" t="s">
        <v>29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8"/>
      <c r="O113" s="4"/>
      <c r="S113" s="4"/>
      <c r="T113" s="4"/>
      <c r="U113" s="4"/>
    </row>
    <row r="114" spans="1:21" ht="13.5" thickBot="1">
      <c r="A114" s="4"/>
      <c r="B114" s="46" t="s">
        <v>20</v>
      </c>
      <c r="C114" s="47" t="s">
        <v>21</v>
      </c>
      <c r="D114" s="109" t="s">
        <v>23</v>
      </c>
      <c r="E114" s="110"/>
      <c r="F114" s="110"/>
      <c r="G114" s="110"/>
      <c r="H114" s="111"/>
      <c r="I114" s="49" t="s">
        <v>0</v>
      </c>
      <c r="J114" s="84" t="s">
        <v>54</v>
      </c>
      <c r="K114" s="50" t="s">
        <v>55</v>
      </c>
      <c r="L114" s="86" t="s">
        <v>22</v>
      </c>
      <c r="M114" s="112" t="s">
        <v>53</v>
      </c>
      <c r="N114" s="113"/>
      <c r="O114" s="4"/>
      <c r="S114" s="4"/>
      <c r="T114" s="4"/>
      <c r="U114" s="4"/>
    </row>
    <row r="115" spans="1:21" ht="12.75">
      <c r="A115" s="4"/>
      <c r="B115" s="31">
        <f aca="true" t="shared" si="67" ref="B115:B122">RANK(L115,$L$115:$L$122)</f>
        <v>3</v>
      </c>
      <c r="C115" s="34">
        <v>1</v>
      </c>
      <c r="D115" s="114" t="s">
        <v>70</v>
      </c>
      <c r="E115" s="115"/>
      <c r="F115" s="115"/>
      <c r="G115" s="115"/>
      <c r="H115" s="116"/>
      <c r="I115" s="39">
        <f>U4+U20+U29+U45+U54+U70+U79+U95</f>
        <v>96.5</v>
      </c>
      <c r="J115" s="35"/>
      <c r="K115" s="32">
        <f>I115+J115</f>
        <v>96.5</v>
      </c>
      <c r="L115" s="32">
        <f>K115/1.68</f>
        <v>57.44047619047619</v>
      </c>
      <c r="M115" s="102">
        <f>RANK(L115,($L$102:$L$109,$L$115:$L$122))</f>
        <v>5</v>
      </c>
      <c r="N115" s="103"/>
      <c r="O115" s="4"/>
      <c r="S115" s="4"/>
      <c r="T115" s="4"/>
      <c r="U115" s="4"/>
    </row>
    <row r="116" spans="1:21" ht="12.75">
      <c r="A116" s="4"/>
      <c r="B116" s="33">
        <f t="shared" si="67"/>
        <v>4</v>
      </c>
      <c r="C116" s="34">
        <v>2</v>
      </c>
      <c r="D116" s="104" t="s">
        <v>60</v>
      </c>
      <c r="E116" s="105"/>
      <c r="F116" s="105"/>
      <c r="G116" s="105"/>
      <c r="H116" s="106"/>
      <c r="I116" s="39">
        <f>U8+U17+U33+U42+U58+U67+U83+U88</f>
        <v>88</v>
      </c>
      <c r="J116" s="35"/>
      <c r="K116" s="35">
        <f aca="true" t="shared" si="68" ref="K116:K122">I116+J116</f>
        <v>88</v>
      </c>
      <c r="L116" s="35">
        <f aca="true" t="shared" si="69" ref="L116:L122">K116/1.68</f>
        <v>52.38095238095238</v>
      </c>
      <c r="M116" s="98">
        <f>RANK(L116,($L$102:$L$109,$L$115:$L$122))</f>
        <v>8</v>
      </c>
      <c r="N116" s="99"/>
      <c r="O116" s="4"/>
      <c r="S116" s="4"/>
      <c r="T116" s="4"/>
      <c r="U116" s="4"/>
    </row>
    <row r="117" spans="1:21" ht="12.75">
      <c r="A117" s="4"/>
      <c r="B117" s="33">
        <f t="shared" si="67"/>
        <v>2</v>
      </c>
      <c r="C117" s="34">
        <v>3</v>
      </c>
      <c r="D117" s="104" t="s">
        <v>71</v>
      </c>
      <c r="E117" s="105"/>
      <c r="F117" s="105"/>
      <c r="G117" s="105"/>
      <c r="H117" s="106"/>
      <c r="I117" s="39">
        <f>U5+U21+U30+U46+U55+U71+U76+U92</f>
        <v>104</v>
      </c>
      <c r="J117" s="35"/>
      <c r="K117" s="35">
        <f t="shared" si="68"/>
        <v>104</v>
      </c>
      <c r="L117" s="35">
        <f t="shared" si="69"/>
        <v>61.904761904761905</v>
      </c>
      <c r="M117" s="98">
        <f>RANK(L117,($L$102:$L$109,$L$115:$L$122))</f>
        <v>2</v>
      </c>
      <c r="N117" s="99"/>
      <c r="O117" s="4"/>
      <c r="R117" s="4"/>
      <c r="S117" s="4"/>
      <c r="T117" s="4"/>
      <c r="U117" s="4"/>
    </row>
    <row r="118" spans="1:21" ht="12.75">
      <c r="A118" s="4"/>
      <c r="B118" s="33">
        <f t="shared" si="67"/>
        <v>1</v>
      </c>
      <c r="C118" s="34">
        <v>4</v>
      </c>
      <c r="D118" s="104" t="s">
        <v>66</v>
      </c>
      <c r="E118" s="105"/>
      <c r="F118" s="105"/>
      <c r="G118" s="105"/>
      <c r="H118" s="106"/>
      <c r="I118" s="39">
        <f>U9+U18+U34+U43+U59+U64+U80+U89</f>
        <v>105.5</v>
      </c>
      <c r="J118" s="35"/>
      <c r="K118" s="35">
        <f t="shared" si="68"/>
        <v>105.5</v>
      </c>
      <c r="L118" s="35">
        <f t="shared" si="69"/>
        <v>62.79761904761905</v>
      </c>
      <c r="M118" s="98">
        <f>RANK(L118,($L$102:$L$109,$L$115:$L$122))</f>
        <v>1</v>
      </c>
      <c r="N118" s="99"/>
      <c r="O118" s="4"/>
      <c r="R118" s="4"/>
      <c r="S118" s="4"/>
      <c r="T118" s="4"/>
      <c r="U118" s="4"/>
    </row>
    <row r="119" spans="1:21" ht="12.75">
      <c r="A119" s="4"/>
      <c r="B119" s="33">
        <f t="shared" si="67"/>
        <v>8</v>
      </c>
      <c r="C119" s="34">
        <v>5</v>
      </c>
      <c r="D119" s="104" t="s">
        <v>72</v>
      </c>
      <c r="E119" s="105"/>
      <c r="F119" s="105"/>
      <c r="G119" s="105"/>
      <c r="H119" s="106"/>
      <c r="I119" s="39">
        <f>U6+U22+U31+U47+U52+U68+U77+U93</f>
        <v>49</v>
      </c>
      <c r="J119" s="35"/>
      <c r="K119" s="35">
        <f t="shared" si="68"/>
        <v>49</v>
      </c>
      <c r="L119" s="35">
        <f t="shared" si="69"/>
        <v>29.166666666666668</v>
      </c>
      <c r="M119" s="98">
        <f>RANK(L119,($L$102:$L$109,$L$115:$L$122))</f>
        <v>16</v>
      </c>
      <c r="N119" s="99"/>
      <c r="O119" s="4"/>
      <c r="R119" s="4"/>
      <c r="S119" s="4"/>
      <c r="T119" s="4"/>
      <c r="U119" s="4"/>
    </row>
    <row r="120" spans="1:21" ht="12.75">
      <c r="A120" s="4"/>
      <c r="B120" s="33">
        <f t="shared" si="67"/>
        <v>6</v>
      </c>
      <c r="C120" s="34">
        <v>6</v>
      </c>
      <c r="D120" s="104" t="s">
        <v>58</v>
      </c>
      <c r="E120" s="105"/>
      <c r="F120" s="105"/>
      <c r="G120" s="105"/>
      <c r="H120" s="106"/>
      <c r="I120" s="39">
        <f>U10+U19+U35+U40+U56+U65+U81+U90</f>
        <v>77</v>
      </c>
      <c r="J120" s="35"/>
      <c r="K120" s="35">
        <f t="shared" si="68"/>
        <v>77</v>
      </c>
      <c r="L120" s="35">
        <f t="shared" si="69"/>
        <v>45.833333333333336</v>
      </c>
      <c r="M120" s="98">
        <f>RANK(L120,($L$102:$L$109,$L$115:$L$122))</f>
        <v>11</v>
      </c>
      <c r="N120" s="99"/>
      <c r="O120" s="4"/>
      <c r="R120" s="4"/>
      <c r="S120" s="4"/>
      <c r="T120" s="4"/>
      <c r="U120" s="4"/>
    </row>
    <row r="121" spans="1:24" ht="12.75">
      <c r="A121" s="4"/>
      <c r="B121" s="33">
        <f t="shared" si="67"/>
        <v>5</v>
      </c>
      <c r="C121" s="34">
        <v>7</v>
      </c>
      <c r="D121" s="104" t="s">
        <v>76</v>
      </c>
      <c r="E121" s="105"/>
      <c r="F121" s="105"/>
      <c r="G121" s="105"/>
      <c r="H121" s="106"/>
      <c r="I121" s="39">
        <f>U7+U23+U28+U44+U53+U69+U78+U94</f>
        <v>84.5</v>
      </c>
      <c r="J121" s="35"/>
      <c r="K121" s="35">
        <f t="shared" si="68"/>
        <v>84.5</v>
      </c>
      <c r="L121" s="35">
        <f t="shared" si="69"/>
        <v>50.29761904761905</v>
      </c>
      <c r="M121" s="98">
        <f>RANK(L121,($L$102:$L$109,$L$115:$L$122))</f>
        <v>9</v>
      </c>
      <c r="N121" s="99"/>
      <c r="O121" s="4"/>
      <c r="R121" s="4"/>
      <c r="S121" s="4"/>
      <c r="T121" s="4"/>
      <c r="U121" s="4"/>
      <c r="X121" t="s">
        <v>73</v>
      </c>
    </row>
    <row r="122" spans="1:24" ht="13.5" thickBot="1">
      <c r="A122" s="4"/>
      <c r="B122" s="36">
        <f t="shared" si="67"/>
        <v>7</v>
      </c>
      <c r="C122" s="37">
        <v>8</v>
      </c>
      <c r="D122" s="94" t="s">
        <v>78</v>
      </c>
      <c r="E122" s="95"/>
      <c r="F122" s="95"/>
      <c r="G122" s="95"/>
      <c r="H122" s="96"/>
      <c r="I122" s="40">
        <f>U11+U16+U32+U41+U57+U66+U82+U91</f>
        <v>67.5</v>
      </c>
      <c r="J122" s="38"/>
      <c r="K122" s="38">
        <f t="shared" si="68"/>
        <v>67.5</v>
      </c>
      <c r="L122" s="38">
        <f t="shared" si="69"/>
        <v>40.17857142857143</v>
      </c>
      <c r="M122" s="100">
        <f>RANK(L122,($L$102:$L$109,$L$115:$L$122))</f>
        <v>14</v>
      </c>
      <c r="N122" s="101"/>
      <c r="O122" s="4"/>
      <c r="R122" s="4"/>
      <c r="S122" s="4"/>
      <c r="T122" s="4"/>
      <c r="U122" s="4"/>
      <c r="X122" t="s">
        <v>74</v>
      </c>
    </row>
    <row r="123" spans="7:24" ht="12.75">
      <c r="G123" s="44"/>
      <c r="H123" s="44"/>
      <c r="X123" t="s">
        <v>75</v>
      </c>
    </row>
  </sheetData>
  <mergeCells count="116">
    <mergeCell ref="Q38:R38"/>
    <mergeCell ref="N50:O50"/>
    <mergeCell ref="P50:P51"/>
    <mergeCell ref="Q50:R50"/>
    <mergeCell ref="N38:O38"/>
    <mergeCell ref="P62:P63"/>
    <mergeCell ref="T62:U62"/>
    <mergeCell ref="T74:U74"/>
    <mergeCell ref="K74:L74"/>
    <mergeCell ref="N62:O62"/>
    <mergeCell ref="Q62:R62"/>
    <mergeCell ref="N74:O74"/>
    <mergeCell ref="P74:P75"/>
    <mergeCell ref="Q74:R74"/>
    <mergeCell ref="T50:U50"/>
    <mergeCell ref="P26:P27"/>
    <mergeCell ref="Q26:R26"/>
    <mergeCell ref="N2:O2"/>
    <mergeCell ref="P2:P3"/>
    <mergeCell ref="Q2:R2"/>
    <mergeCell ref="N14:O14"/>
    <mergeCell ref="P14:P15"/>
    <mergeCell ref="Q14:R14"/>
    <mergeCell ref="P38:P39"/>
    <mergeCell ref="T2:U2"/>
    <mergeCell ref="T14:U14"/>
    <mergeCell ref="T26:U26"/>
    <mergeCell ref="T38:U38"/>
    <mergeCell ref="E2:F2"/>
    <mergeCell ref="K2:L2"/>
    <mergeCell ref="H2:I2"/>
    <mergeCell ref="J2:J3"/>
    <mergeCell ref="J14:J15"/>
    <mergeCell ref="K26:L26"/>
    <mergeCell ref="E26:F26"/>
    <mergeCell ref="K38:L38"/>
    <mergeCell ref="H26:I26"/>
    <mergeCell ref="J26:J27"/>
    <mergeCell ref="E14:F14"/>
    <mergeCell ref="H14:I14"/>
    <mergeCell ref="K14:L14"/>
    <mergeCell ref="D74:D75"/>
    <mergeCell ref="H74:I74"/>
    <mergeCell ref="E74:F74"/>
    <mergeCell ref="N26:O26"/>
    <mergeCell ref="J50:J51"/>
    <mergeCell ref="E50:F50"/>
    <mergeCell ref="K50:L50"/>
    <mergeCell ref="K62:L62"/>
    <mergeCell ref="H62:I62"/>
    <mergeCell ref="J62:J63"/>
    <mergeCell ref="J74:J75"/>
    <mergeCell ref="B62:C62"/>
    <mergeCell ref="D62:D63"/>
    <mergeCell ref="B38:C38"/>
    <mergeCell ref="D38:D39"/>
    <mergeCell ref="H38:I38"/>
    <mergeCell ref="J38:J39"/>
    <mergeCell ref="E38:F38"/>
    <mergeCell ref="E62:F62"/>
    <mergeCell ref="B74:C74"/>
    <mergeCell ref="B26:C26"/>
    <mergeCell ref="D26:D27"/>
    <mergeCell ref="D118:H118"/>
    <mergeCell ref="B2:C2"/>
    <mergeCell ref="D2:D3"/>
    <mergeCell ref="B14:C14"/>
    <mergeCell ref="D14:D15"/>
    <mergeCell ref="B50:C50"/>
    <mergeCell ref="D50:D51"/>
    <mergeCell ref="H50:I50"/>
    <mergeCell ref="T86:U86"/>
    <mergeCell ref="N86:O86"/>
    <mergeCell ref="P86:P87"/>
    <mergeCell ref="B100:N100"/>
    <mergeCell ref="D101:H101"/>
    <mergeCell ref="D102:H102"/>
    <mergeCell ref="Q86:R86"/>
    <mergeCell ref="B86:C86"/>
    <mergeCell ref="D86:D87"/>
    <mergeCell ref="E86:F86"/>
    <mergeCell ref="H86:I86"/>
    <mergeCell ref="J86:J87"/>
    <mergeCell ref="K86:L86"/>
    <mergeCell ref="M101:N101"/>
    <mergeCell ref="D103:H103"/>
    <mergeCell ref="D104:H104"/>
    <mergeCell ref="D105:H105"/>
    <mergeCell ref="D115:H115"/>
    <mergeCell ref="D116:H116"/>
    <mergeCell ref="D117:H117"/>
    <mergeCell ref="D108:H108"/>
    <mergeCell ref="D109:H109"/>
    <mergeCell ref="B113:N113"/>
    <mergeCell ref="D114:H114"/>
    <mergeCell ref="M114:N114"/>
    <mergeCell ref="M115:N115"/>
    <mergeCell ref="D119:H119"/>
    <mergeCell ref="D120:H120"/>
    <mergeCell ref="D121:H121"/>
    <mergeCell ref="D122:H122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20:N120"/>
    <mergeCell ref="M121:N121"/>
    <mergeCell ref="M122:N122"/>
    <mergeCell ref="M116:N116"/>
    <mergeCell ref="M117:N117"/>
    <mergeCell ref="M118:N118"/>
    <mergeCell ref="M119:N119"/>
  </mergeCells>
  <conditionalFormatting sqref="D4:D11 J28:J35 P4:P11 J4:J11 D16:D23 J16:J23 P16:P23 D28:D35 P76:P83 D40:D47 J40:J47 P40:P47 J52:J59 P52:P59 P28:P35 J64:J71 P64:P71 D52:D59 D76:D83 D64:D71 J76:J83 J88:J95 P88:P95 D88:D95">
    <cfRule type="cellIs" priority="1" dxfId="0" operator="between" stopIfTrue="1">
      <formula>1</formula>
      <formula>100000</formula>
    </cfRule>
    <cfRule type="cellIs" priority="2" dxfId="1" operator="between" stopIfTrue="1">
      <formula>-100000</formula>
      <formula>-1</formula>
    </cfRule>
  </conditionalFormatting>
  <printOptions/>
  <pageMargins left="0.75" right="0.75" top="1" bottom="1" header="0.492125985" footer="0.49212598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3" width="12.00390625" style="0" customWidth="1"/>
    <col min="4" max="4" width="32.28125" style="0" customWidth="1"/>
    <col min="5" max="8" width="12.00390625" style="0" customWidth="1"/>
    <col min="9" max="9" width="1.57421875" style="0" customWidth="1"/>
  </cols>
  <sheetData>
    <row r="1" spans="1:26" ht="13.5" thickBot="1">
      <c r="A1" s="25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>
      <c r="A2" s="25"/>
      <c r="B2" s="127" t="s">
        <v>57</v>
      </c>
      <c r="C2" s="128"/>
      <c r="D2" s="128"/>
      <c r="E2" s="128"/>
      <c r="F2" s="128"/>
      <c r="G2" s="128"/>
      <c r="H2" s="129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 thickBot="1">
      <c r="A3" s="25"/>
      <c r="B3" s="130"/>
      <c r="C3" s="131"/>
      <c r="D3" s="131"/>
      <c r="E3" s="131"/>
      <c r="F3" s="131"/>
      <c r="G3" s="131"/>
      <c r="H3" s="132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>
      <c r="A4" s="25"/>
      <c r="B4" s="127" t="s">
        <v>61</v>
      </c>
      <c r="C4" s="128"/>
      <c r="D4" s="128"/>
      <c r="E4" s="128"/>
      <c r="F4" s="128"/>
      <c r="G4" s="128"/>
      <c r="H4" s="129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3.5" thickBot="1">
      <c r="A5" s="25"/>
      <c r="B5" s="130"/>
      <c r="C5" s="131"/>
      <c r="D5" s="131"/>
      <c r="E5" s="131"/>
      <c r="F5" s="131"/>
      <c r="G5" s="131"/>
      <c r="H5" s="13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>
      <c r="A6" s="25"/>
      <c r="B6" s="127" t="s">
        <v>35</v>
      </c>
      <c r="C6" s="128"/>
      <c r="D6" s="128"/>
      <c r="E6" s="128"/>
      <c r="F6" s="128"/>
      <c r="G6" s="128"/>
      <c r="H6" s="129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3.5" thickBot="1">
      <c r="A7" s="25"/>
      <c r="B7" s="133"/>
      <c r="C7" s="134"/>
      <c r="D7" s="134"/>
      <c r="E7" s="134"/>
      <c r="F7" s="134"/>
      <c r="G7" s="134"/>
      <c r="H7" s="13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3.5" thickBot="1">
      <c r="A8" s="25"/>
      <c r="B8" s="58" t="s">
        <v>20</v>
      </c>
      <c r="C8" s="69" t="s">
        <v>21</v>
      </c>
      <c r="D8" s="54" t="s">
        <v>23</v>
      </c>
      <c r="E8" s="61" t="s">
        <v>36</v>
      </c>
      <c r="F8" s="65" t="s">
        <v>22</v>
      </c>
      <c r="G8" s="51" t="s">
        <v>77</v>
      </c>
      <c r="H8" s="45" t="s">
        <v>56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>
      <c r="A9" s="25"/>
      <c r="B9" s="59">
        <f aca="true" t="shared" si="0" ref="B9:B24">RANK(X9,$X$9:$X$24)</f>
        <v>1</v>
      </c>
      <c r="C9" s="70" t="s">
        <v>45</v>
      </c>
      <c r="D9" s="55" t="str">
        <f>'16 duplas M'!D118:H118</f>
        <v>LETICIA - EDUARDO CHAPUIS</v>
      </c>
      <c r="E9" s="62">
        <f>'16 duplas M'!K118</f>
        <v>105.5</v>
      </c>
      <c r="F9" s="66">
        <f>'16 duplas M'!L118</f>
        <v>62.79761904761905</v>
      </c>
      <c r="G9" s="87"/>
      <c r="H9" s="52">
        <v>11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>
        <f>F9+G9/1000</f>
        <v>62.79761904761905</v>
      </c>
      <c r="Y9" s="25"/>
      <c r="Z9" s="25"/>
    </row>
    <row r="10" spans="1:26" ht="12.75">
      <c r="A10" s="25"/>
      <c r="B10" s="59">
        <f t="shared" si="0"/>
        <v>2</v>
      </c>
      <c r="C10" s="70" t="s">
        <v>46</v>
      </c>
      <c r="D10" s="55" t="str">
        <f>'16 duplas M'!D117:H117</f>
        <v>PAULA - BOTTREL</v>
      </c>
      <c r="E10" s="62">
        <f>'16 duplas M'!K117</f>
        <v>104</v>
      </c>
      <c r="F10" s="66">
        <f>'16 duplas M'!L117</f>
        <v>61.904761904761905</v>
      </c>
      <c r="G10" s="88"/>
      <c r="H10" s="52">
        <v>22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>
        <f aca="true" t="shared" si="1" ref="X10:X24">F10+G10/1000</f>
        <v>61.904761904761905</v>
      </c>
      <c r="Y10" s="25"/>
      <c r="Z10" s="25"/>
    </row>
    <row r="11" spans="1:26" ht="12.75">
      <c r="A11" s="25"/>
      <c r="B11" s="59">
        <f t="shared" si="0"/>
        <v>3</v>
      </c>
      <c r="C11" s="70" t="s">
        <v>37</v>
      </c>
      <c r="D11" s="55" t="str">
        <f>'16 duplas M'!D109:H109</f>
        <v>PASQUINI - MORÁN</v>
      </c>
      <c r="E11" s="62">
        <f>'16 duplas M'!K109</f>
        <v>102</v>
      </c>
      <c r="F11" s="66">
        <f>'16 duplas M'!L109</f>
        <v>60.714285714285715</v>
      </c>
      <c r="G11" s="88"/>
      <c r="H11" s="52">
        <v>11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>
        <f t="shared" si="1"/>
        <v>60.714285714285715</v>
      </c>
      <c r="Y11" s="25"/>
      <c r="Z11" s="25"/>
    </row>
    <row r="12" spans="1:26" ht="12.75">
      <c r="A12" s="25"/>
      <c r="B12" s="59">
        <f t="shared" si="0"/>
        <v>4</v>
      </c>
      <c r="C12" s="70" t="s">
        <v>49</v>
      </c>
      <c r="D12" s="55" t="str">
        <f>'16 duplas M'!D108:H108</f>
        <v>PIPA - FAUSTO</v>
      </c>
      <c r="E12" s="62">
        <f>'16 duplas M'!K108</f>
        <v>98.5</v>
      </c>
      <c r="F12" s="66">
        <f>'16 duplas M'!L108</f>
        <v>58.63095238095238</v>
      </c>
      <c r="G12" s="88"/>
      <c r="H12" s="52">
        <v>12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>
        <f t="shared" si="1"/>
        <v>58.63095238095238</v>
      </c>
      <c r="Y12" s="25"/>
      <c r="Z12" s="25"/>
    </row>
    <row r="13" spans="1:26" ht="12.75">
      <c r="A13" s="25"/>
      <c r="B13" s="59">
        <f t="shared" si="0"/>
        <v>5</v>
      </c>
      <c r="C13" s="70" t="s">
        <v>52</v>
      </c>
      <c r="D13" s="55" t="str">
        <f>'16 duplas M'!D115:H115</f>
        <v>MIRO - ÍTALO</v>
      </c>
      <c r="E13" s="62">
        <f>'16 duplas M'!K115</f>
        <v>96.5</v>
      </c>
      <c r="F13" s="66">
        <f>'16 duplas M'!L115</f>
        <v>57.44047619047619</v>
      </c>
      <c r="G13" s="88"/>
      <c r="H13" s="52">
        <v>11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>
        <f t="shared" si="1"/>
        <v>57.44047619047619</v>
      </c>
      <c r="Y13" s="25"/>
      <c r="Z13" s="25"/>
    </row>
    <row r="14" spans="1:26" ht="12.75">
      <c r="A14" s="25"/>
      <c r="B14" s="59">
        <f t="shared" si="0"/>
        <v>6</v>
      </c>
      <c r="C14" s="70" t="s">
        <v>50</v>
      </c>
      <c r="D14" s="55" t="str">
        <f>'16 duplas M'!D102:H102</f>
        <v>STELLA B. - VERA</v>
      </c>
      <c r="E14" s="62">
        <f>'16 duplas M'!K102</f>
        <v>89</v>
      </c>
      <c r="F14" s="66">
        <f>'16 duplas M'!L102</f>
        <v>52.97619047619048</v>
      </c>
      <c r="G14" s="88"/>
      <c r="H14" s="52">
        <v>22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>
        <f t="shared" si="1"/>
        <v>52.97619047619048</v>
      </c>
      <c r="Y14" s="25"/>
      <c r="Z14" s="25"/>
    </row>
    <row r="15" spans="1:26" ht="12.75">
      <c r="A15" s="25"/>
      <c r="B15" s="59">
        <f t="shared" si="0"/>
        <v>7</v>
      </c>
      <c r="C15" s="70" t="s">
        <v>48</v>
      </c>
      <c r="D15" s="55" t="str">
        <f>'16 duplas M'!D103:H103</f>
        <v>PAULO BRUM - MARION</v>
      </c>
      <c r="E15" s="62">
        <f>'16 duplas M'!K103</f>
        <v>88.5</v>
      </c>
      <c r="F15" s="66">
        <f>'16 duplas M'!L103</f>
        <v>52.67857142857143</v>
      </c>
      <c r="G15" s="88"/>
      <c r="H15" s="52">
        <v>12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>
        <f t="shared" si="1"/>
        <v>52.67857142857143</v>
      </c>
      <c r="Y15" s="25"/>
      <c r="Z15" s="25"/>
    </row>
    <row r="16" spans="1:26" ht="12.75">
      <c r="A16" s="25"/>
      <c r="B16" s="59">
        <f t="shared" si="0"/>
        <v>8</v>
      </c>
      <c r="C16" s="70" t="s">
        <v>39</v>
      </c>
      <c r="D16" s="55" t="str">
        <f>'16 duplas M'!D116:H116</f>
        <v>CARLOS - MÁRIO</v>
      </c>
      <c r="E16" s="62">
        <f>'16 duplas M'!K116</f>
        <v>88</v>
      </c>
      <c r="F16" s="66">
        <f>'16 duplas M'!L116</f>
        <v>52.38095238095238</v>
      </c>
      <c r="G16" s="88"/>
      <c r="H16" s="52">
        <v>12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>
        <f t="shared" si="1"/>
        <v>52.38095238095238</v>
      </c>
      <c r="Y16" s="25"/>
      <c r="Z16" s="25"/>
    </row>
    <row r="17" spans="1:26" ht="12.75">
      <c r="A17" s="25"/>
      <c r="B17" s="59">
        <f t="shared" si="0"/>
        <v>9</v>
      </c>
      <c r="C17" s="71" t="s">
        <v>38</v>
      </c>
      <c r="D17" s="56" t="str">
        <f>'16 duplas M'!D121:H121</f>
        <v>MARLY - MARCOS</v>
      </c>
      <c r="E17" s="63">
        <f>'16 duplas M'!K121</f>
        <v>84.5</v>
      </c>
      <c r="F17" s="67">
        <f>'16 duplas M'!L121</f>
        <v>50.29761904761905</v>
      </c>
      <c r="G17" s="88"/>
      <c r="H17" s="52">
        <v>12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>
        <f t="shared" si="1"/>
        <v>50.29761904761905</v>
      </c>
      <c r="Y17" s="25"/>
      <c r="Z17" s="25"/>
    </row>
    <row r="18" spans="1:26" ht="12.75">
      <c r="A18" s="25"/>
      <c r="B18" s="59">
        <f t="shared" si="0"/>
        <v>10</v>
      </c>
      <c r="C18" s="71" t="s">
        <v>41</v>
      </c>
      <c r="D18" s="56" t="str">
        <f>'16 duplas M'!D105:H105</f>
        <v>JEOVANI - HENRIQUE</v>
      </c>
      <c r="E18" s="63">
        <f>'16 duplas M'!K105</f>
        <v>82.5</v>
      </c>
      <c r="F18" s="67">
        <f>'16 duplas M'!L105</f>
        <v>49.10714285714286</v>
      </c>
      <c r="G18" s="88"/>
      <c r="H18" s="52">
        <v>12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>
        <f t="shared" si="1"/>
        <v>49.10714285714286</v>
      </c>
      <c r="Y18" s="25"/>
      <c r="Z18" s="25"/>
    </row>
    <row r="19" spans="1:26" ht="12.75">
      <c r="A19" s="25"/>
      <c r="B19" s="59">
        <f t="shared" si="0"/>
        <v>11</v>
      </c>
      <c r="C19" s="71" t="s">
        <v>42</v>
      </c>
      <c r="D19" s="56" t="str">
        <f>'16 duplas M'!D120:H120</f>
        <v>STELLA F. - GIULIO</v>
      </c>
      <c r="E19" s="63">
        <f>'16 duplas M'!K120</f>
        <v>77</v>
      </c>
      <c r="F19" s="67">
        <f>'16 duplas M'!L120</f>
        <v>45.833333333333336</v>
      </c>
      <c r="G19" s="88"/>
      <c r="H19" s="52">
        <v>22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>
        <f t="shared" si="1"/>
        <v>45.833333333333336</v>
      </c>
      <c r="Y19" s="25"/>
      <c r="Z19" s="25"/>
    </row>
    <row r="20" spans="1:26" ht="12.75">
      <c r="A20" s="25"/>
      <c r="B20" s="59">
        <f t="shared" si="0"/>
        <v>12</v>
      </c>
      <c r="C20" s="71" t="s">
        <v>44</v>
      </c>
      <c r="D20" s="56" t="str">
        <f>'16 duplas M'!D106:H106</f>
        <v>JORDANKA - LULU</v>
      </c>
      <c r="E20" s="63">
        <f>'16 duplas M'!K106</f>
        <v>73.5</v>
      </c>
      <c r="F20" s="67">
        <f>'16 duplas M'!L106</f>
        <v>43.75</v>
      </c>
      <c r="G20" s="88"/>
      <c r="H20" s="52">
        <v>22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>
        <f t="shared" si="1"/>
        <v>43.75</v>
      </c>
      <c r="Y20" s="25"/>
      <c r="Z20" s="25"/>
    </row>
    <row r="21" spans="1:26" ht="12.75">
      <c r="A21" s="25"/>
      <c r="B21" s="59">
        <f t="shared" si="0"/>
        <v>13</v>
      </c>
      <c r="C21" s="71" t="s">
        <v>40</v>
      </c>
      <c r="D21" s="56" t="str">
        <f>'16 duplas M'!D104:H104</f>
        <v>PATRICIO - PATRICIA</v>
      </c>
      <c r="E21" s="63">
        <f>'16 duplas M'!K104</f>
        <v>73</v>
      </c>
      <c r="F21" s="67">
        <f>'16 duplas M'!L104</f>
        <v>43.452380952380956</v>
      </c>
      <c r="G21" s="88"/>
      <c r="H21" s="52">
        <v>22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f t="shared" si="1"/>
        <v>43.452380952380956</v>
      </c>
      <c r="Y21" s="25"/>
      <c r="Z21" s="25"/>
    </row>
    <row r="22" spans="1:26" ht="12.75">
      <c r="A22" s="25"/>
      <c r="B22" s="59">
        <f t="shared" si="0"/>
        <v>14</v>
      </c>
      <c r="C22" s="71" t="s">
        <v>51</v>
      </c>
      <c r="D22" s="56" t="str">
        <f>'16 duplas M'!D122:H122</f>
        <v>CLÁUDIA MARIA - IGOR</v>
      </c>
      <c r="E22" s="63">
        <f>'16 duplas M'!K122</f>
        <v>67.5</v>
      </c>
      <c r="F22" s="67">
        <f>'16 duplas M'!L122</f>
        <v>40.17857142857143</v>
      </c>
      <c r="G22" s="88"/>
      <c r="H22" s="52">
        <v>22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>
        <f t="shared" si="1"/>
        <v>40.17857142857143</v>
      </c>
      <c r="Y22" s="25"/>
      <c r="Z22" s="25"/>
    </row>
    <row r="23" spans="1:26" ht="12.75">
      <c r="A23" s="25"/>
      <c r="B23" s="59">
        <f t="shared" si="0"/>
        <v>15</v>
      </c>
      <c r="C23" s="71" t="s">
        <v>47</v>
      </c>
      <c r="D23" s="56" t="str">
        <f>'16 duplas M'!D107:H107</f>
        <v>BOB - MANUEL</v>
      </c>
      <c r="E23" s="63">
        <f>'16 duplas M'!K107</f>
        <v>65</v>
      </c>
      <c r="F23" s="67">
        <f>'16 duplas M'!L107</f>
        <v>38.69047619047619</v>
      </c>
      <c r="G23" s="88"/>
      <c r="H23" s="52">
        <v>22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>
        <f t="shared" si="1"/>
        <v>38.69047619047619</v>
      </c>
      <c r="Y23" s="25"/>
      <c r="Z23" s="25"/>
    </row>
    <row r="24" spans="1:26" ht="13.5" thickBot="1">
      <c r="A24" s="25"/>
      <c r="B24" s="60">
        <f t="shared" si="0"/>
        <v>16</v>
      </c>
      <c r="C24" s="72" t="s">
        <v>43</v>
      </c>
      <c r="D24" s="57" t="str">
        <f>'16 duplas M'!D119:H119</f>
        <v>CARLOS EDUARDO - HELÈNE</v>
      </c>
      <c r="E24" s="64">
        <f>'16 duplas M'!K119</f>
        <v>49</v>
      </c>
      <c r="F24" s="68">
        <f>'16 duplas M'!L119</f>
        <v>29.166666666666668</v>
      </c>
      <c r="G24" s="89"/>
      <c r="H24" s="53">
        <v>22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>
        <f t="shared" si="1"/>
        <v>29.166666666666668</v>
      </c>
      <c r="Y24" s="25"/>
      <c r="Z24" s="25"/>
    </row>
    <row r="25" spans="1:26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</sheetData>
  <mergeCells count="3">
    <mergeCell ref="B2:H3"/>
    <mergeCell ref="B4:H5"/>
    <mergeCell ref="B6:H7"/>
  </mergeCells>
  <printOptions horizontalCentered="1" verticalCentered="1"/>
  <pageMargins left="0" right="0" top="0.984251968503937" bottom="0.984251968503937" header="0.5118110236220472" footer="0.5118110236220472"/>
  <pageSetup horizontalDpi="120" verticalDpi="120" orientation="landscape" scale="12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Esquerda</cp:lastModifiedBy>
  <cp:lastPrinted>2007-09-08T22:50:30Z</cp:lastPrinted>
  <dcterms:created xsi:type="dcterms:W3CDTF">2003-11-07T01:44:37Z</dcterms:created>
  <dcterms:modified xsi:type="dcterms:W3CDTF">2007-09-09T19:35:14Z</dcterms:modified>
  <cp:category/>
  <cp:version/>
  <cp:contentType/>
  <cp:contentStatus/>
</cp:coreProperties>
</file>